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COMPUTER11\Documents\бюджет\бюджет 2025\Решения по изменениям в бюджет\решение январь\"/>
    </mc:Choice>
  </mc:AlternateContent>
  <bookViews>
    <workbookView xWindow="-120" yWindow="-120" windowWidth="24240" windowHeight="13140" activeTab="2"/>
  </bookViews>
  <sheets>
    <sheet name="Приложение 12" sheetId="4" r:id="rId1"/>
    <sheet name="14" sheetId="7" r:id="rId2"/>
    <sheet name="16" sheetId="8" r:id="rId3"/>
  </sheets>
  <definedNames>
    <definedName name="_xlnm._FilterDatabase" localSheetId="0" hidden="1">'Приложение 12'!$A$20:$H$66</definedName>
    <definedName name="_xlnm.Print_Titles" localSheetId="0">'Приложение 12'!$20:$20</definedName>
    <definedName name="_xlnm.Print_Area" localSheetId="1">'14'!$A$1:$G$522</definedName>
    <definedName name="_xlnm.Print_Area" localSheetId="0">'Приложение 12'!$A$1:$H$585</definedName>
  </definedNames>
  <calcPr calcId="152511"/>
</workbook>
</file>

<file path=xl/calcChain.xml><?xml version="1.0" encoding="utf-8"?>
<calcChain xmlns="http://schemas.openxmlformats.org/spreadsheetml/2006/main">
  <c r="E48" i="8" l="1"/>
  <c r="D48" i="8"/>
  <c r="G347" i="7"/>
  <c r="F347" i="7"/>
  <c r="H429" i="4"/>
  <c r="G429" i="4"/>
  <c r="E336" i="8" l="1"/>
  <c r="D336" i="8"/>
  <c r="E346" i="8"/>
  <c r="E345" i="8" s="1"/>
  <c r="D346" i="8"/>
  <c r="D345" i="8" s="1"/>
  <c r="G510" i="7"/>
  <c r="G509" i="7" s="1"/>
  <c r="G508" i="7" s="1"/>
  <c r="G507" i="7" s="1"/>
  <c r="G506" i="7" s="1"/>
  <c r="G511" i="7"/>
  <c r="F511" i="7"/>
  <c r="F510" i="7" s="1"/>
  <c r="F509" i="7" s="1"/>
  <c r="F508" i="7" s="1"/>
  <c r="F507" i="7" s="1"/>
  <c r="F506" i="7" s="1"/>
  <c r="H498" i="4"/>
  <c r="G498" i="4"/>
  <c r="H553" i="4"/>
  <c r="H552" i="4" s="1"/>
  <c r="H551" i="4" s="1"/>
  <c r="H550" i="4" s="1"/>
  <c r="H549" i="4" s="1"/>
  <c r="H548" i="4" s="1"/>
  <c r="G553" i="4"/>
  <c r="G552" i="4" s="1"/>
  <c r="G551" i="4" s="1"/>
  <c r="G550" i="4" s="1"/>
  <c r="G549" i="4" s="1"/>
  <c r="G548" i="4" s="1"/>
  <c r="E173" i="8" l="1"/>
  <c r="E170" i="8" s="1"/>
  <c r="D173" i="8"/>
  <c r="D170" i="8" s="1"/>
  <c r="E78" i="8"/>
  <c r="D78" i="8"/>
  <c r="E166" i="8"/>
  <c r="E165" i="8" s="1"/>
  <c r="D166" i="8"/>
  <c r="D165" i="8" s="1"/>
  <c r="E281" i="8"/>
  <c r="E280" i="8" s="1"/>
  <c r="E279" i="8" s="1"/>
  <c r="D281" i="8"/>
  <c r="D280" i="8" s="1"/>
  <c r="D279" i="8" s="1"/>
  <c r="D314" i="8"/>
  <c r="D316" i="8"/>
  <c r="E314" i="8"/>
  <c r="E316" i="8"/>
  <c r="G364" i="7" l="1"/>
  <c r="F364" i="7"/>
  <c r="G417" i="7"/>
  <c r="G418" i="7"/>
  <c r="G452" i="7"/>
  <c r="G451" i="7" s="1"/>
  <c r="F452" i="7"/>
  <c r="F451" i="7" s="1"/>
  <c r="G157" i="7"/>
  <c r="F157" i="7"/>
  <c r="G159" i="7"/>
  <c r="G156" i="7" s="1"/>
  <c r="G155" i="7" s="1"/>
  <c r="G154" i="7" s="1"/>
  <c r="G153" i="7" s="1"/>
  <c r="F159" i="7"/>
  <c r="G305" i="7"/>
  <c r="G304" i="7" s="1"/>
  <c r="G303" i="7" s="1"/>
  <c r="G283" i="7" s="1"/>
  <c r="F305" i="7"/>
  <c r="F304" i="7" s="1"/>
  <c r="F303" i="7" s="1"/>
  <c r="F283" i="7" s="1"/>
  <c r="G98" i="7"/>
  <c r="F98" i="7"/>
  <c r="H98" i="4"/>
  <c r="G98" i="4"/>
  <c r="H447" i="4"/>
  <c r="G447" i="4"/>
  <c r="G303" i="4"/>
  <c r="H304" i="4"/>
  <c r="H303" i="4" s="1"/>
  <c r="G304" i="4"/>
  <c r="H257" i="4"/>
  <c r="H256" i="4" s="1"/>
  <c r="H255" i="4" s="1"/>
  <c r="G257" i="4"/>
  <c r="G256" i="4" s="1"/>
  <c r="G255" i="4" s="1"/>
  <c r="H143" i="4"/>
  <c r="G143" i="4"/>
  <c r="H145" i="4"/>
  <c r="G145" i="4"/>
  <c r="G142" i="4" s="1"/>
  <c r="G141" i="4" s="1"/>
  <c r="G140" i="4" s="1"/>
  <c r="G139" i="4" s="1"/>
  <c r="F156" i="7" l="1"/>
  <c r="F155" i="7" s="1"/>
  <c r="F154" i="7" s="1"/>
  <c r="F153" i="7" s="1"/>
  <c r="H142" i="4"/>
  <c r="H141" i="4" s="1"/>
  <c r="H140" i="4" s="1"/>
  <c r="H139" i="4" s="1"/>
  <c r="E298" i="8"/>
  <c r="D298" i="8"/>
  <c r="E82" i="8"/>
  <c r="D82" i="8"/>
  <c r="E75" i="8"/>
  <c r="E74" i="8" s="1"/>
  <c r="D75" i="8"/>
  <c r="D74" i="8" s="1"/>
  <c r="E80" i="8"/>
  <c r="E77" i="8" s="1"/>
  <c r="D80" i="8"/>
  <c r="D77" i="8" s="1"/>
  <c r="G368" i="7"/>
  <c r="F368" i="7"/>
  <c r="G366" i="7"/>
  <c r="F366" i="7"/>
  <c r="G361" i="7"/>
  <c r="G360" i="7" s="1"/>
  <c r="F361" i="7"/>
  <c r="F360" i="7" s="1"/>
  <c r="H449" i="4"/>
  <c r="G449" i="4"/>
  <c r="H444" i="4"/>
  <c r="H443" i="4" s="1"/>
  <c r="G444" i="4"/>
  <c r="G443" i="4" s="1"/>
  <c r="H451" i="4"/>
  <c r="G451" i="4"/>
  <c r="D141" i="8"/>
  <c r="D137" i="8"/>
  <c r="D390" i="8"/>
  <c r="D387" i="8"/>
  <c r="D385" i="8"/>
  <c r="D381" i="8"/>
  <c r="D380" i="8" s="1"/>
  <c r="D378" i="8"/>
  <c r="D377" i="8" s="1"/>
  <c r="D373" i="8"/>
  <c r="D372" i="8" s="1"/>
  <c r="D369" i="8"/>
  <c r="D368" i="8" s="1"/>
  <c r="D365" i="8"/>
  <c r="D364" i="8" s="1"/>
  <c r="D362" i="8"/>
  <c r="D361" i="8" s="1"/>
  <c r="D358" i="8"/>
  <c r="D357" i="8" s="1"/>
  <c r="D355" i="8"/>
  <c r="D353" i="8"/>
  <c r="D349" i="8"/>
  <c r="D348" i="8" s="1"/>
  <c r="D343" i="8"/>
  <c r="D341" i="8"/>
  <c r="D338" i="8"/>
  <c r="D334" i="8"/>
  <c r="D332" i="8"/>
  <c r="D330" i="8"/>
  <c r="D326" i="8"/>
  <c r="D323" i="8"/>
  <c r="D320" i="8"/>
  <c r="D318" i="8"/>
  <c r="D312" i="8"/>
  <c r="D308" i="8"/>
  <c r="D307" i="8" s="1"/>
  <c r="D303" i="8"/>
  <c r="D302" i="8" s="1"/>
  <c r="D301" i="8" s="1"/>
  <c r="D299" i="8"/>
  <c r="D296" i="8"/>
  <c r="D294" i="8"/>
  <c r="D292" i="8"/>
  <c r="D287" i="8"/>
  <c r="D285" i="8"/>
  <c r="D277" i="8"/>
  <c r="D276" i="8" s="1"/>
  <c r="D274" i="8"/>
  <c r="D271" i="8"/>
  <c r="D269" i="8"/>
  <c r="D267" i="8"/>
  <c r="D265" i="8"/>
  <c r="D262" i="8"/>
  <c r="D259" i="8"/>
  <c r="D257" i="8"/>
  <c r="D252" i="8"/>
  <c r="D251" i="8" s="1"/>
  <c r="D249" i="8"/>
  <c r="D248" i="8" s="1"/>
  <c r="D246" i="8"/>
  <c r="D245" i="8" s="1"/>
  <c r="D240" i="8"/>
  <c r="D238" i="8"/>
  <c r="D236" i="8"/>
  <c r="D234" i="8"/>
  <c r="D229" i="8"/>
  <c r="D228" i="8" s="1"/>
  <c r="D227" i="8" s="1"/>
  <c r="D225" i="8"/>
  <c r="D224" i="8" s="1"/>
  <c r="D222" i="8"/>
  <c r="D220" i="8"/>
  <c r="D218" i="8"/>
  <c r="D216" i="8"/>
  <c r="D214" i="8"/>
  <c r="D212" i="8"/>
  <c r="D210" i="8"/>
  <c r="D206" i="8"/>
  <c r="D205" i="8" s="1"/>
  <c r="D202" i="8"/>
  <c r="D201" i="8" s="1"/>
  <c r="D199" i="8"/>
  <c r="D197" i="8"/>
  <c r="D195" i="8"/>
  <c r="D193" i="8"/>
  <c r="D188" i="8"/>
  <c r="D186" i="8"/>
  <c r="D184" i="8"/>
  <c r="D180" i="8"/>
  <c r="D179" i="8" s="1"/>
  <c r="D178" i="8" s="1"/>
  <c r="D176" i="8"/>
  <c r="D175" i="8" s="1"/>
  <c r="D171" i="8"/>
  <c r="D163" i="8"/>
  <c r="D162" i="8" s="1"/>
  <c r="D133" i="8" s="1"/>
  <c r="D160" i="8"/>
  <c r="D159" i="8" s="1"/>
  <c r="D157" i="8"/>
  <c r="D156" i="8" s="1"/>
  <c r="D154" i="8"/>
  <c r="D152" i="8"/>
  <c r="D150" i="8"/>
  <c r="D148" i="8"/>
  <c r="D145" i="8"/>
  <c r="D143" i="8"/>
  <c r="D139" i="8"/>
  <c r="D135" i="8"/>
  <c r="D128" i="8"/>
  <c r="D127" i="8" s="1"/>
  <c r="D126" i="8" s="1"/>
  <c r="D124" i="8"/>
  <c r="D122" i="8"/>
  <c r="D120" i="8"/>
  <c r="D115" i="8"/>
  <c r="D113" i="8"/>
  <c r="D110" i="8"/>
  <c r="D108" i="8"/>
  <c r="D104" i="8"/>
  <c r="D103" i="8" s="1"/>
  <c r="D101" i="8"/>
  <c r="D99" i="8"/>
  <c r="D97" i="8"/>
  <c r="D94" i="8"/>
  <c r="D93" i="8" s="1"/>
  <c r="D91" i="8"/>
  <c r="D89" i="8"/>
  <c r="D86" i="8"/>
  <c r="D85" i="8" s="1"/>
  <c r="D72" i="8"/>
  <c r="D70" i="8"/>
  <c r="D67" i="8"/>
  <c r="D66" i="8" s="1"/>
  <c r="D64" i="8"/>
  <c r="D63" i="8" s="1"/>
  <c r="D61" i="8"/>
  <c r="D59" i="8"/>
  <c r="D57" i="8"/>
  <c r="D55" i="8"/>
  <c r="D53" i="8"/>
  <c r="D51" i="8"/>
  <c r="D46" i="8"/>
  <c r="D44" i="8"/>
  <c r="D42" i="8"/>
  <c r="D40" i="8"/>
  <c r="D37" i="8"/>
  <c r="D35" i="8"/>
  <c r="D33" i="8"/>
  <c r="D31" i="8"/>
  <c r="D29" i="8"/>
  <c r="D27" i="8"/>
  <c r="D25" i="8"/>
  <c r="D23" i="8"/>
  <c r="E23" i="8"/>
  <c r="E25" i="8"/>
  <c r="E27" i="8"/>
  <c r="E29" i="8"/>
  <c r="E31" i="8"/>
  <c r="E33" i="8"/>
  <c r="E35" i="8"/>
  <c r="E37" i="8"/>
  <c r="E40" i="8"/>
  <c r="E42" i="8"/>
  <c r="E44" i="8"/>
  <c r="E46" i="8"/>
  <c r="E51" i="8"/>
  <c r="E53" i="8"/>
  <c r="E55" i="8"/>
  <c r="E57" i="8"/>
  <c r="E59" i="8"/>
  <c r="E61" i="8"/>
  <c r="E64" i="8"/>
  <c r="E63" i="8" s="1"/>
  <c r="E67" i="8"/>
  <c r="E66" i="8" s="1"/>
  <c r="E70" i="8"/>
  <c r="E72" i="8"/>
  <c r="E86" i="8"/>
  <c r="E85" i="8" s="1"/>
  <c r="E89" i="8"/>
  <c r="E91" i="8"/>
  <c r="E94" i="8"/>
  <c r="E93" i="8" s="1"/>
  <c r="E97" i="8"/>
  <c r="E99" i="8"/>
  <c r="E101" i="8"/>
  <c r="E104" i="8"/>
  <c r="E103" i="8" s="1"/>
  <c r="E108" i="8"/>
  <c r="E110" i="8"/>
  <c r="E113" i="8"/>
  <c r="E115" i="8"/>
  <c r="E120" i="8"/>
  <c r="E122" i="8"/>
  <c r="E124" i="8"/>
  <c r="E128" i="8"/>
  <c r="E127" i="8" s="1"/>
  <c r="E126" i="8" s="1"/>
  <c r="E135" i="8"/>
  <c r="E137" i="8"/>
  <c r="E139" i="8"/>
  <c r="E141" i="8"/>
  <c r="E143" i="8"/>
  <c r="E145" i="8"/>
  <c r="E148" i="8"/>
  <c r="E150" i="8"/>
  <c r="E152" i="8"/>
  <c r="E154" i="8"/>
  <c r="E157" i="8"/>
  <c r="E156" i="8" s="1"/>
  <c r="E160" i="8"/>
  <c r="E159" i="8" s="1"/>
  <c r="E163" i="8"/>
  <c r="E162" i="8" s="1"/>
  <c r="E133" i="8" s="1"/>
  <c r="E171" i="8"/>
  <c r="E176" i="8"/>
  <c r="E175" i="8" s="1"/>
  <c r="E180" i="8"/>
  <c r="E179" i="8" s="1"/>
  <c r="E178" i="8" s="1"/>
  <c r="E184" i="8"/>
  <c r="E186" i="8"/>
  <c r="E188" i="8"/>
  <c r="E193" i="8"/>
  <c r="E195" i="8"/>
  <c r="E197" i="8"/>
  <c r="E199" i="8"/>
  <c r="E202" i="8"/>
  <c r="E201" i="8" s="1"/>
  <c r="E206" i="8"/>
  <c r="E205" i="8" s="1"/>
  <c r="E210" i="8"/>
  <c r="E212" i="8"/>
  <c r="E214" i="8"/>
  <c r="E216" i="8"/>
  <c r="E218" i="8"/>
  <c r="E220" i="8"/>
  <c r="E222" i="8"/>
  <c r="E225" i="8"/>
  <c r="E224" i="8" s="1"/>
  <c r="E229" i="8"/>
  <c r="E228" i="8" s="1"/>
  <c r="E227" i="8" s="1"/>
  <c r="E234" i="8"/>
  <c r="E236" i="8"/>
  <c r="E238" i="8"/>
  <c r="E240" i="8"/>
  <c r="E246" i="8"/>
  <c r="E245" i="8" s="1"/>
  <c r="E249" i="8"/>
  <c r="E248" i="8" s="1"/>
  <c r="E252" i="8"/>
  <c r="E251" i="8" s="1"/>
  <c r="E257" i="8"/>
  <c r="E259" i="8"/>
  <c r="E262" i="8"/>
  <c r="E265" i="8"/>
  <c r="E267" i="8"/>
  <c r="E269" i="8"/>
  <c r="E271" i="8"/>
  <c r="E274" i="8"/>
  <c r="E277" i="8"/>
  <c r="E276" i="8" s="1"/>
  <c r="E285" i="8"/>
  <c r="E287" i="8"/>
  <c r="E292" i="8"/>
  <c r="E294" i="8"/>
  <c r="E296" i="8"/>
  <c r="E299" i="8"/>
  <c r="E303" i="8"/>
  <c r="E302" i="8" s="1"/>
  <c r="E301" i="8" s="1"/>
  <c r="E308" i="8"/>
  <c r="E307" i="8" s="1"/>
  <c r="E312" i="8"/>
  <c r="E318" i="8"/>
  <c r="E320" i="8"/>
  <c r="E323" i="8"/>
  <c r="E326" i="8"/>
  <c r="E330" i="8"/>
  <c r="E332" i="8"/>
  <c r="E334" i="8"/>
  <c r="E338" i="8"/>
  <c r="E341" i="8"/>
  <c r="E343" i="8"/>
  <c r="E349" i="8"/>
  <c r="E348" i="8" s="1"/>
  <c r="E353" i="8"/>
  <c r="E355" i="8"/>
  <c r="E358" i="8"/>
  <c r="E357" i="8" s="1"/>
  <c r="E362" i="8"/>
  <c r="E361" i="8" s="1"/>
  <c r="E365" i="8"/>
  <c r="E364" i="8" s="1"/>
  <c r="E369" i="8"/>
  <c r="E368" i="8" s="1"/>
  <c r="E373" i="8"/>
  <c r="E372" i="8" s="1"/>
  <c r="E378" i="8"/>
  <c r="E377" i="8" s="1"/>
  <c r="E381" i="8"/>
  <c r="E380" i="8" s="1"/>
  <c r="E385" i="8"/>
  <c r="E387" i="8"/>
  <c r="E390" i="8"/>
  <c r="E39" i="8" l="1"/>
  <c r="D39" i="8"/>
  <c r="G363" i="7"/>
  <c r="F363" i="7"/>
  <c r="H446" i="4"/>
  <c r="G446" i="4"/>
  <c r="D256" i="8"/>
  <c r="D88" i="8"/>
  <c r="D107" i="8"/>
  <c r="D112" i="8"/>
  <c r="D284" i="8"/>
  <c r="D283" i="8" s="1"/>
  <c r="D231" i="8" s="1"/>
  <c r="D147" i="8"/>
  <c r="D169" i="8"/>
  <c r="D322" i="8"/>
  <c r="D337" i="8"/>
  <c r="D352" i="8"/>
  <c r="D351" i="8" s="1"/>
  <c r="E69" i="8"/>
  <c r="D261" i="8"/>
  <c r="D233" i="8"/>
  <c r="D232" i="8" s="1"/>
  <c r="D291" i="8"/>
  <c r="D384" i="8"/>
  <c r="D360" i="8" s="1"/>
  <c r="E337" i="8"/>
  <c r="D69" i="8"/>
  <c r="D329" i="8"/>
  <c r="D328" i="8" s="1"/>
  <c r="D209" i="8"/>
  <c r="D208" i="8" s="1"/>
  <c r="E209" i="8"/>
  <c r="E208" i="8" s="1"/>
  <c r="D192" i="8"/>
  <c r="D191" i="8" s="1"/>
  <c r="D183" i="8"/>
  <c r="D182" i="8" s="1"/>
  <c r="D134" i="8"/>
  <c r="D119" i="8"/>
  <c r="D118" i="8" s="1"/>
  <c r="D96" i="8"/>
  <c r="D22" i="8"/>
  <c r="E261" i="8"/>
  <c r="E119" i="8"/>
  <c r="E118" i="8" s="1"/>
  <c r="E107" i="8"/>
  <c r="E96" i="8"/>
  <c r="E256" i="8"/>
  <c r="E134" i="8"/>
  <c r="E22" i="8"/>
  <c r="E352" i="8"/>
  <c r="E351" i="8" s="1"/>
  <c r="E183" i="8"/>
  <c r="E182" i="8" s="1"/>
  <c r="E169" i="8"/>
  <c r="E147" i="8"/>
  <c r="E112" i="8"/>
  <c r="E384" i="8"/>
  <c r="E360" i="8" s="1"/>
  <c r="E322" i="8"/>
  <c r="E284" i="8"/>
  <c r="E283" i="8" s="1"/>
  <c r="E231" i="8" s="1"/>
  <c r="E329" i="8"/>
  <c r="E328" i="8" s="1"/>
  <c r="E291" i="8"/>
  <c r="E233" i="8"/>
  <c r="E232" i="8" s="1"/>
  <c r="E192" i="8"/>
  <c r="E191" i="8" s="1"/>
  <c r="E88" i="8"/>
  <c r="F171" i="7"/>
  <c r="F518" i="7"/>
  <c r="F517" i="7" s="1"/>
  <c r="F516" i="7" s="1"/>
  <c r="F515" i="7" s="1"/>
  <c r="F514" i="7" s="1"/>
  <c r="F513" i="7" s="1"/>
  <c r="F504" i="7"/>
  <c r="F503" i="7" s="1"/>
  <c r="F502" i="7" s="1"/>
  <c r="F501" i="7" s="1"/>
  <c r="F500" i="7" s="1"/>
  <c r="F499" i="7" s="1"/>
  <c r="F495" i="7"/>
  <c r="F494" i="7" s="1"/>
  <c r="F493" i="7" s="1"/>
  <c r="F491" i="7"/>
  <c r="F489" i="7"/>
  <c r="F487" i="7"/>
  <c r="F480" i="7"/>
  <c r="F479" i="7" s="1"/>
  <c r="F478" i="7" s="1"/>
  <c r="F477" i="7" s="1"/>
  <c r="F475" i="7"/>
  <c r="F473" i="7"/>
  <c r="F467" i="7"/>
  <c r="F466" i="7" s="1"/>
  <c r="F465" i="7" s="1"/>
  <c r="F464" i="7" s="1"/>
  <c r="F463" i="7" s="1"/>
  <c r="F461" i="7"/>
  <c r="F459" i="7"/>
  <c r="F449" i="7"/>
  <c r="F448" i="7" s="1"/>
  <c r="F447" i="7" s="1"/>
  <c r="F446" i="7" s="1"/>
  <c r="F444" i="7"/>
  <c r="F443" i="7" s="1"/>
  <c r="F441" i="7"/>
  <c r="F440" i="7" s="1"/>
  <c r="F438" i="7"/>
  <c r="F436" i="7"/>
  <c r="F434" i="7"/>
  <c r="F432" i="7"/>
  <c r="F429" i="7"/>
  <c r="F427" i="7"/>
  <c r="F425" i="7"/>
  <c r="F423" i="7"/>
  <c r="F421" i="7"/>
  <c r="F419" i="7"/>
  <c r="F410" i="7"/>
  <c r="F409" i="7" s="1"/>
  <c r="F408" i="7" s="1"/>
  <c r="F406" i="7"/>
  <c r="F405" i="7" s="1"/>
  <c r="F403" i="7"/>
  <c r="F402" i="7" s="1"/>
  <c r="F401" i="7" s="1"/>
  <c r="F397" i="7"/>
  <c r="F395" i="7"/>
  <c r="F394" i="7" s="1"/>
  <c r="F392" i="7"/>
  <c r="F391" i="7" s="1"/>
  <c r="F385" i="7"/>
  <c r="F383" i="7"/>
  <c r="F382" i="7" s="1"/>
  <c r="F380" i="7"/>
  <c r="F379" i="7" s="1"/>
  <c r="F377" i="7"/>
  <c r="F376" i="7" s="1"/>
  <c r="F374" i="7"/>
  <c r="F373" i="7" s="1"/>
  <c r="F358" i="7"/>
  <c r="F356" i="7"/>
  <c r="F354" i="7"/>
  <c r="F352" i="7"/>
  <c r="F350" i="7"/>
  <c r="F345" i="7"/>
  <c r="F343" i="7"/>
  <c r="F341" i="7"/>
  <c r="F339" i="7"/>
  <c r="F333" i="7"/>
  <c r="F331" i="7"/>
  <c r="F329" i="7"/>
  <c r="F327" i="7"/>
  <c r="F325" i="7"/>
  <c r="F323" i="7"/>
  <c r="F321" i="7"/>
  <c r="F319" i="7"/>
  <c r="F312" i="7"/>
  <c r="F311" i="7" s="1"/>
  <c r="F310" i="7" s="1"/>
  <c r="F309" i="7" s="1"/>
  <c r="F308" i="7" s="1"/>
  <c r="F307" i="7" s="1"/>
  <c r="F301" i="7"/>
  <c r="F300" i="7" s="1"/>
  <c r="F298" i="7"/>
  <c r="F295" i="7"/>
  <c r="F293" i="7"/>
  <c r="F291" i="7"/>
  <c r="F289" i="7"/>
  <c r="F286" i="7"/>
  <c r="F285" i="7" s="1"/>
  <c r="F280" i="7"/>
  <c r="F279" i="7" s="1"/>
  <c r="F277" i="7"/>
  <c r="F276" i="7" s="1"/>
  <c r="F271" i="7"/>
  <c r="F269" i="7"/>
  <c r="F267" i="7"/>
  <c r="F265" i="7"/>
  <c r="F259" i="7"/>
  <c r="F258" i="7" s="1"/>
  <c r="F257" i="7" s="1"/>
  <c r="F256" i="7" s="1"/>
  <c r="F255" i="7" s="1"/>
  <c r="F252" i="7"/>
  <c r="F250" i="7"/>
  <c r="F248" i="7"/>
  <c r="F243" i="7"/>
  <c r="F242" i="7" s="1"/>
  <c r="F241" i="7" s="1"/>
  <c r="F240" i="7" s="1"/>
  <c r="F237" i="7"/>
  <c r="F236" i="7" s="1"/>
  <c r="F235" i="7" s="1"/>
  <c r="F233" i="7"/>
  <c r="F232" i="7" s="1"/>
  <c r="F230" i="7"/>
  <c r="F228" i="7"/>
  <c r="F226" i="7"/>
  <c r="F219" i="7"/>
  <c r="F218" i="7" s="1"/>
  <c r="F216" i="7"/>
  <c r="F215" i="7" s="1"/>
  <c r="F210" i="7"/>
  <c r="F209" i="7" s="1"/>
  <c r="F208" i="7" s="1"/>
  <c r="F207" i="7" s="1"/>
  <c r="F205" i="7"/>
  <c r="F204" i="7" s="1"/>
  <c r="F202" i="7"/>
  <c r="F200" i="7"/>
  <c r="F192" i="7"/>
  <c r="F191" i="7" s="1"/>
  <c r="F190" i="7" s="1"/>
  <c r="F188" i="7"/>
  <c r="F187" i="7" s="1"/>
  <c r="F185" i="7"/>
  <c r="F183" i="7"/>
  <c r="F181" i="7"/>
  <c r="F174" i="7"/>
  <c r="F173" i="7" s="1"/>
  <c r="F169" i="7"/>
  <c r="F167" i="7"/>
  <c r="F165" i="7"/>
  <c r="F151" i="7"/>
  <c r="F150" i="7" s="1"/>
  <c r="F149" i="7" s="1"/>
  <c r="F148" i="7" s="1"/>
  <c r="F147" i="7" s="1"/>
  <c r="F144" i="7"/>
  <c r="F143" i="7" s="1"/>
  <c r="F142" i="7" s="1"/>
  <c r="F141" i="7" s="1"/>
  <c r="F140" i="7" s="1"/>
  <c r="F139" i="7" s="1"/>
  <c r="F135" i="7"/>
  <c r="F134" i="7" s="1"/>
  <c r="F133" i="7" s="1"/>
  <c r="F131" i="7"/>
  <c r="F130" i="7" s="1"/>
  <c r="F129" i="7" s="1"/>
  <c r="F127" i="7"/>
  <c r="F125" i="7"/>
  <c r="F121" i="7"/>
  <c r="F118" i="7"/>
  <c r="F115" i="7"/>
  <c r="F114" i="7" s="1"/>
  <c r="F110" i="7"/>
  <c r="F108" i="7"/>
  <c r="F105" i="7"/>
  <c r="F103" i="7"/>
  <c r="F96" i="7"/>
  <c r="F91" i="7"/>
  <c r="F90" i="7" s="1"/>
  <c r="F89" i="7" s="1"/>
  <c r="F88" i="7" s="1"/>
  <c r="F85" i="7"/>
  <c r="F83" i="7"/>
  <c r="F77" i="7"/>
  <c r="F75" i="7"/>
  <c r="F69" i="7"/>
  <c r="F68" i="7" s="1"/>
  <c r="F67" i="7" s="1"/>
  <c r="F64" i="7"/>
  <c r="F63" i="7" s="1"/>
  <c r="F62" i="7" s="1"/>
  <c r="F61" i="7" s="1"/>
  <c r="F58" i="7"/>
  <c r="F57" i="7" s="1"/>
  <c r="F56" i="7" s="1"/>
  <c r="F55" i="7" s="1"/>
  <c r="F54" i="7" s="1"/>
  <c r="F52" i="7"/>
  <c r="F48" i="7"/>
  <c r="F42" i="7"/>
  <c r="F41" i="7" s="1"/>
  <c r="F39" i="7"/>
  <c r="F38" i="7" s="1"/>
  <c r="F35" i="7"/>
  <c r="F34" i="7" s="1"/>
  <c r="F30" i="7"/>
  <c r="F29" i="7" s="1"/>
  <c r="F28" i="7" s="1"/>
  <c r="F27" i="7" s="1"/>
  <c r="G518" i="7"/>
  <c r="G517" i="7" s="1"/>
  <c r="G516" i="7" s="1"/>
  <c r="G515" i="7" s="1"/>
  <c r="G514" i="7" s="1"/>
  <c r="G513" i="7" s="1"/>
  <c r="G504" i="7"/>
  <c r="G503" i="7" s="1"/>
  <c r="G502" i="7" s="1"/>
  <c r="G501" i="7" s="1"/>
  <c r="G500" i="7" s="1"/>
  <c r="G499" i="7" s="1"/>
  <c r="G495" i="7"/>
  <c r="G494" i="7" s="1"/>
  <c r="G493" i="7" s="1"/>
  <c r="G491" i="7"/>
  <c r="G489" i="7"/>
  <c r="G487" i="7"/>
  <c r="G480" i="7"/>
  <c r="G479" i="7" s="1"/>
  <c r="G478" i="7" s="1"/>
  <c r="G477" i="7" s="1"/>
  <c r="G475" i="7"/>
  <c r="G473" i="7"/>
  <c r="G467" i="7"/>
  <c r="G466" i="7" s="1"/>
  <c r="G465" i="7" s="1"/>
  <c r="G464" i="7" s="1"/>
  <c r="G463" i="7" s="1"/>
  <c r="G461" i="7"/>
  <c r="G459" i="7"/>
  <c r="G449" i="7"/>
  <c r="G448" i="7" s="1"/>
  <c r="G447" i="7" s="1"/>
  <c r="G446" i="7" s="1"/>
  <c r="G444" i="7"/>
  <c r="G443" i="7" s="1"/>
  <c r="G441" i="7"/>
  <c r="G440" i="7" s="1"/>
  <c r="G438" i="7"/>
  <c r="G436" i="7"/>
  <c r="G434" i="7"/>
  <c r="G432" i="7"/>
  <c r="G429" i="7"/>
  <c r="G427" i="7"/>
  <c r="G425" i="7"/>
  <c r="G423" i="7"/>
  <c r="G421" i="7"/>
  <c r="G419" i="7"/>
  <c r="G410" i="7"/>
  <c r="G409" i="7" s="1"/>
  <c r="G408" i="7" s="1"/>
  <c r="G406" i="7"/>
  <c r="G405" i="7" s="1"/>
  <c r="G403" i="7"/>
  <c r="G402" i="7" s="1"/>
  <c r="G401" i="7" s="1"/>
  <c r="G397" i="7"/>
  <c r="G395" i="7"/>
  <c r="G394" i="7" s="1"/>
  <c r="G392" i="7"/>
  <c r="G391" i="7" s="1"/>
  <c r="G385" i="7"/>
  <c r="G383" i="7"/>
  <c r="G382" i="7" s="1"/>
  <c r="G380" i="7"/>
  <c r="G379" i="7" s="1"/>
  <c r="G377" i="7"/>
  <c r="G376" i="7" s="1"/>
  <c r="G374" i="7"/>
  <c r="G373" i="7" s="1"/>
  <c r="G358" i="7"/>
  <c r="G356" i="7"/>
  <c r="G354" i="7"/>
  <c r="G352" i="7"/>
  <c r="G350" i="7"/>
  <c r="G345" i="7"/>
  <c r="G343" i="7"/>
  <c r="G341" i="7"/>
  <c r="G339" i="7"/>
  <c r="G333" i="7"/>
  <c r="G331" i="7"/>
  <c r="G329" i="7"/>
  <c r="G327" i="7"/>
  <c r="G325" i="7"/>
  <c r="G323" i="7"/>
  <c r="G321" i="7"/>
  <c r="G319" i="7"/>
  <c r="G312" i="7"/>
  <c r="G311" i="7" s="1"/>
  <c r="G310" i="7" s="1"/>
  <c r="G309" i="7" s="1"/>
  <c r="G308" i="7" s="1"/>
  <c r="G307" i="7" s="1"/>
  <c r="G301" i="7"/>
  <c r="G300" i="7" s="1"/>
  <c r="G298" i="7"/>
  <c r="G295" i="7"/>
  <c r="G293" i="7"/>
  <c r="G291" i="7"/>
  <c r="G289" i="7"/>
  <c r="G286" i="7"/>
  <c r="G285" i="7" s="1"/>
  <c r="G280" i="7"/>
  <c r="G279" i="7" s="1"/>
  <c r="G277" i="7"/>
  <c r="G276" i="7" s="1"/>
  <c r="G271" i="7"/>
  <c r="G269" i="7"/>
  <c r="G267" i="7"/>
  <c r="G265" i="7"/>
  <c r="G259" i="7"/>
  <c r="G258" i="7" s="1"/>
  <c r="G257" i="7" s="1"/>
  <c r="G256" i="7" s="1"/>
  <c r="G255" i="7" s="1"/>
  <c r="G252" i="7"/>
  <c r="G250" i="7"/>
  <c r="G248" i="7"/>
  <c r="G243" i="7"/>
  <c r="G242" i="7" s="1"/>
  <c r="G241" i="7" s="1"/>
  <c r="G240" i="7" s="1"/>
  <c r="G237" i="7"/>
  <c r="G236" i="7" s="1"/>
  <c r="G235" i="7" s="1"/>
  <c r="G233" i="7"/>
  <c r="G232" i="7" s="1"/>
  <c r="G230" i="7"/>
  <c r="G228" i="7"/>
  <c r="G226" i="7"/>
  <c r="G219" i="7"/>
  <c r="G218" i="7" s="1"/>
  <c r="G216" i="7"/>
  <c r="G215" i="7" s="1"/>
  <c r="G210" i="7"/>
  <c r="G209" i="7" s="1"/>
  <c r="G208" i="7" s="1"/>
  <c r="G207" i="7" s="1"/>
  <c r="G205" i="7"/>
  <c r="G204" i="7" s="1"/>
  <c r="G202" i="7"/>
  <c r="G200" i="7"/>
  <c r="G192" i="7"/>
  <c r="G191" i="7" s="1"/>
  <c r="G190" i="7" s="1"/>
  <c r="G188" i="7"/>
  <c r="G187" i="7" s="1"/>
  <c r="G185" i="7"/>
  <c r="G183" i="7"/>
  <c r="G181" i="7"/>
  <c r="G174" i="7"/>
  <c r="G173" i="7" s="1"/>
  <c r="G171" i="7"/>
  <c r="G169" i="7"/>
  <c r="G167" i="7"/>
  <c r="G165" i="7"/>
  <c r="G151" i="7"/>
  <c r="G150" i="7" s="1"/>
  <c r="G149" i="7" s="1"/>
  <c r="G148" i="7" s="1"/>
  <c r="G147" i="7" s="1"/>
  <c r="G144" i="7"/>
  <c r="G143" i="7" s="1"/>
  <c r="G142" i="7" s="1"/>
  <c r="G141" i="7" s="1"/>
  <c r="G140" i="7" s="1"/>
  <c r="G139" i="7" s="1"/>
  <c r="G135" i="7"/>
  <c r="G134" i="7" s="1"/>
  <c r="G133" i="7" s="1"/>
  <c r="G131" i="7"/>
  <c r="G130" i="7" s="1"/>
  <c r="G129" i="7" s="1"/>
  <c r="G127" i="7"/>
  <c r="G125" i="7"/>
  <c r="G121" i="7"/>
  <c r="G118" i="7"/>
  <c r="G115" i="7"/>
  <c r="G114" i="7" s="1"/>
  <c r="G110" i="7"/>
  <c r="G108" i="7"/>
  <c r="G105" i="7"/>
  <c r="G103" i="7"/>
  <c r="G96" i="7"/>
  <c r="G91" i="7"/>
  <c r="G90" i="7" s="1"/>
  <c r="G89" i="7" s="1"/>
  <c r="G88" i="7" s="1"/>
  <c r="G85" i="7"/>
  <c r="G83" i="7"/>
  <c r="G77" i="7"/>
  <c r="G75" i="7"/>
  <c r="G69" i="7"/>
  <c r="G68" i="7" s="1"/>
  <c r="G67" i="7" s="1"/>
  <c r="G64" i="7"/>
  <c r="G63" i="7" s="1"/>
  <c r="G62" i="7" s="1"/>
  <c r="G61" i="7" s="1"/>
  <c r="G58" i="7"/>
  <c r="G57" i="7" s="1"/>
  <c r="G56" i="7" s="1"/>
  <c r="G55" i="7" s="1"/>
  <c r="G54" i="7" s="1"/>
  <c r="G52" i="7"/>
  <c r="G48" i="7"/>
  <c r="G42" i="7"/>
  <c r="G41" i="7" s="1"/>
  <c r="G39" i="7"/>
  <c r="G38" i="7" s="1"/>
  <c r="G35" i="7"/>
  <c r="G34" i="7" s="1"/>
  <c r="G30" i="7"/>
  <c r="G29" i="7" s="1"/>
  <c r="G28" i="7" s="1"/>
  <c r="G27" i="7" s="1"/>
  <c r="G228" i="4"/>
  <c r="G227" i="4" s="1"/>
  <c r="G581" i="4"/>
  <c r="G579" i="4"/>
  <c r="G572" i="4"/>
  <c r="G569" i="4"/>
  <c r="G561" i="4"/>
  <c r="G560" i="4" s="1"/>
  <c r="G559" i="4" s="1"/>
  <c r="G558" i="4" s="1"/>
  <c r="G557" i="4" s="1"/>
  <c r="G556" i="4" s="1"/>
  <c r="G547" i="4"/>
  <c r="G546" i="4" s="1"/>
  <c r="G545" i="4" s="1"/>
  <c r="G544" i="4" s="1"/>
  <c r="G543" i="4" s="1"/>
  <c r="G542" i="4" s="1"/>
  <c r="G540" i="4"/>
  <c r="G539" i="4" s="1"/>
  <c r="G538" i="4" s="1"/>
  <c r="G537" i="4" s="1"/>
  <c r="G536" i="4" s="1"/>
  <c r="G534" i="4"/>
  <c r="G533" i="4" s="1"/>
  <c r="G532" i="4" s="1"/>
  <c r="G531" i="4" s="1"/>
  <c r="G529" i="4"/>
  <c r="G528" i="4" s="1"/>
  <c r="G526" i="4"/>
  <c r="G525" i="4" s="1"/>
  <c r="G519" i="4"/>
  <c r="G518" i="4" s="1"/>
  <c r="G517" i="4" s="1"/>
  <c r="G516" i="4" s="1"/>
  <c r="G515" i="4" s="1"/>
  <c r="G514" i="4" s="1"/>
  <c r="G512" i="4"/>
  <c r="G510" i="4"/>
  <c r="G504" i="4"/>
  <c r="G503" i="4" s="1"/>
  <c r="G502" i="4" s="1"/>
  <c r="G501" i="4" s="1"/>
  <c r="G500" i="4" s="1"/>
  <c r="G495" i="4"/>
  <c r="G494" i="4" s="1"/>
  <c r="G493" i="4" s="1"/>
  <c r="G492" i="4" s="1"/>
  <c r="G491" i="4" s="1"/>
  <c r="G490" i="4" s="1"/>
  <c r="G488" i="4"/>
  <c r="G487" i="4" s="1"/>
  <c r="G486" i="4" s="1"/>
  <c r="G485" i="4" s="1"/>
  <c r="G484" i="4" s="1"/>
  <c r="G483" i="4" s="1"/>
  <c r="G479" i="4"/>
  <c r="G478" i="4" s="1"/>
  <c r="G477" i="4" s="1"/>
  <c r="G475" i="4"/>
  <c r="G474" i="4" s="1"/>
  <c r="G473" i="4" s="1"/>
  <c r="G471" i="4"/>
  <c r="G470" i="4" s="1"/>
  <c r="G469" i="4" s="1"/>
  <c r="G465" i="4"/>
  <c r="G463" i="4"/>
  <c r="G460" i="4"/>
  <c r="G459" i="4" s="1"/>
  <c r="G457" i="4"/>
  <c r="G456" i="4" s="1"/>
  <c r="G441" i="4"/>
  <c r="G439" i="4"/>
  <c r="G437" i="4"/>
  <c r="G435" i="4"/>
  <c r="G433" i="4"/>
  <c r="G427" i="4"/>
  <c r="G425" i="4"/>
  <c r="G423" i="4"/>
  <c r="G421" i="4"/>
  <c r="G414" i="4"/>
  <c r="G412" i="4"/>
  <c r="G410" i="4"/>
  <c r="G408" i="4"/>
  <c r="G406" i="4"/>
  <c r="G404" i="4"/>
  <c r="G401" i="4"/>
  <c r="G399" i="4"/>
  <c r="G392" i="4"/>
  <c r="G391" i="4" s="1"/>
  <c r="G390" i="4" s="1"/>
  <c r="G389" i="4" s="1"/>
  <c r="G388" i="4" s="1"/>
  <c r="G386" i="4"/>
  <c r="G385" i="4" s="1"/>
  <c r="G384" i="4" s="1"/>
  <c r="G383" i="4" s="1"/>
  <c r="G382" i="4" s="1"/>
  <c r="G379" i="4"/>
  <c r="G378" i="4" s="1"/>
  <c r="G377" i="4" s="1"/>
  <c r="G374" i="4"/>
  <c r="G373" i="4" s="1"/>
  <c r="G372" i="4" s="1"/>
  <c r="G371" i="4" s="1"/>
  <c r="G370" i="4" s="1"/>
  <c r="G366" i="4"/>
  <c r="G365" i="4" s="1"/>
  <c r="G364" i="4" s="1"/>
  <c r="G363" i="4" s="1"/>
  <c r="G362" i="4" s="1"/>
  <c r="G361" i="4" s="1"/>
  <c r="G357" i="4"/>
  <c r="G356" i="4" s="1"/>
  <c r="G355" i="4" s="1"/>
  <c r="G352" i="4"/>
  <c r="G350" i="4"/>
  <c r="G348" i="4"/>
  <c r="G340" i="4"/>
  <c r="G339" i="4" s="1"/>
  <c r="G337" i="4" s="1"/>
  <c r="G334" i="4"/>
  <c r="G332" i="4"/>
  <c r="G325" i="4"/>
  <c r="G324" i="4" s="1"/>
  <c r="G323" i="4" s="1"/>
  <c r="G322" i="4" s="1"/>
  <c r="G320" i="4"/>
  <c r="G319" i="4" s="1"/>
  <c r="G317" i="4"/>
  <c r="G316" i="4" s="1"/>
  <c r="G314" i="4"/>
  <c r="G311" i="4"/>
  <c r="G309" i="4"/>
  <c r="G307" i="4"/>
  <c r="G300" i="4"/>
  <c r="G298" i="4"/>
  <c r="G296" i="4"/>
  <c r="G294" i="4"/>
  <c r="G292" i="4"/>
  <c r="G290" i="4"/>
  <c r="G283" i="4"/>
  <c r="G281" i="4"/>
  <c r="G278" i="4"/>
  <c r="G277" i="4" s="1"/>
  <c r="G271" i="4"/>
  <c r="G270" i="4" s="1"/>
  <c r="G269" i="4" s="1"/>
  <c r="G268" i="4" s="1"/>
  <c r="G267" i="4" s="1"/>
  <c r="G264" i="4"/>
  <c r="G263" i="4" s="1"/>
  <c r="G262" i="4" s="1"/>
  <c r="G261" i="4" s="1"/>
  <c r="G260" i="4" s="1"/>
  <c r="G259" i="4" s="1"/>
  <c r="G253" i="4"/>
  <c r="G252" i="4" s="1"/>
  <c r="G250" i="4"/>
  <c r="G247" i="4"/>
  <c r="G245" i="4"/>
  <c r="G243" i="4"/>
  <c r="G241" i="4"/>
  <c r="G234" i="4"/>
  <c r="G233" i="4" s="1"/>
  <c r="G231" i="4"/>
  <c r="G230" i="4" s="1"/>
  <c r="G225" i="4"/>
  <c r="G223" i="4"/>
  <c r="G221" i="4"/>
  <c r="G215" i="4"/>
  <c r="G214" i="4" s="1"/>
  <c r="G213" i="4" s="1"/>
  <c r="G212" i="4" s="1"/>
  <c r="G211" i="4" s="1"/>
  <c r="G207" i="4"/>
  <c r="G205" i="4"/>
  <c r="G203" i="4"/>
  <c r="G197" i="4"/>
  <c r="G196" i="4" s="1"/>
  <c r="G195" i="4" s="1"/>
  <c r="G193" i="4"/>
  <c r="G192" i="4" s="1"/>
  <c r="G190" i="4"/>
  <c r="G188" i="4"/>
  <c r="G186" i="4"/>
  <c r="G179" i="4"/>
  <c r="G178" i="4" s="1"/>
  <c r="G177" i="4" s="1"/>
  <c r="G176" i="4" s="1"/>
  <c r="G175" i="4" s="1"/>
  <c r="G172" i="4"/>
  <c r="G171" i="4" s="1"/>
  <c r="G170" i="4" s="1"/>
  <c r="G168" i="4"/>
  <c r="G166" i="4"/>
  <c r="G164" i="4"/>
  <c r="G157" i="4"/>
  <c r="G155" i="4"/>
  <c r="G153" i="4"/>
  <c r="G151" i="4"/>
  <c r="G137" i="4"/>
  <c r="G136" i="4" s="1"/>
  <c r="G135" i="4" s="1"/>
  <c r="G134" i="4" s="1"/>
  <c r="G133" i="4" s="1"/>
  <c r="G129" i="4"/>
  <c r="G128" i="4" s="1"/>
  <c r="G127" i="4" s="1"/>
  <c r="G125" i="4"/>
  <c r="G124" i="4" s="1"/>
  <c r="G123" i="4" s="1"/>
  <c r="G121" i="4"/>
  <c r="G118" i="4"/>
  <c r="G114" i="4"/>
  <c r="G113" i="4" s="1"/>
  <c r="G112" i="4" s="1"/>
  <c r="G109" i="4"/>
  <c r="G107" i="4"/>
  <c r="G105" i="4"/>
  <c r="G103" i="4"/>
  <c r="G96" i="4"/>
  <c r="G91" i="4"/>
  <c r="G90" i="4" s="1"/>
  <c r="G89" i="4" s="1"/>
  <c r="G88" i="4" s="1"/>
  <c r="G85" i="4"/>
  <c r="G82" i="4"/>
  <c r="G76" i="4"/>
  <c r="G75" i="4" s="1"/>
  <c r="G74" i="4" s="1"/>
  <c r="G73" i="4" s="1"/>
  <c r="G72" i="4" s="1"/>
  <c r="G52" i="4"/>
  <c r="G47" i="4"/>
  <c r="G39" i="4"/>
  <c r="G38" i="4" s="1"/>
  <c r="G37" i="4" s="1"/>
  <c r="G33" i="4"/>
  <c r="G32" i="4" s="1"/>
  <c r="G30" i="4"/>
  <c r="G29" i="4" s="1"/>
  <c r="G26" i="4"/>
  <c r="G25" i="4" s="1"/>
  <c r="H317" i="4"/>
  <c r="H316" i="4" s="1"/>
  <c r="H121" i="4"/>
  <c r="H52" i="4"/>
  <c r="H579" i="4"/>
  <c r="H581" i="4"/>
  <c r="H572" i="4"/>
  <c r="H569" i="4"/>
  <c r="H561" i="4"/>
  <c r="H560" i="4" s="1"/>
  <c r="H559" i="4" s="1"/>
  <c r="H558" i="4" s="1"/>
  <c r="H557" i="4" s="1"/>
  <c r="H556" i="4" s="1"/>
  <c r="H547" i="4"/>
  <c r="H546" i="4" s="1"/>
  <c r="H545" i="4" s="1"/>
  <c r="H544" i="4" s="1"/>
  <c r="H543" i="4" s="1"/>
  <c r="H542" i="4" s="1"/>
  <c r="H540" i="4"/>
  <c r="H539" i="4" s="1"/>
  <c r="H538" i="4" s="1"/>
  <c r="H537" i="4" s="1"/>
  <c r="H536" i="4" s="1"/>
  <c r="H534" i="4"/>
  <c r="H533" i="4" s="1"/>
  <c r="H532" i="4" s="1"/>
  <c r="H531" i="4" s="1"/>
  <c r="H529" i="4"/>
  <c r="H528" i="4" s="1"/>
  <c r="H526" i="4"/>
  <c r="H525" i="4" s="1"/>
  <c r="H519" i="4"/>
  <c r="H518" i="4" s="1"/>
  <c r="H517" i="4" s="1"/>
  <c r="H516" i="4" s="1"/>
  <c r="H515" i="4" s="1"/>
  <c r="H514" i="4" s="1"/>
  <c r="H512" i="4"/>
  <c r="H510" i="4"/>
  <c r="H504" i="4"/>
  <c r="H503" i="4" s="1"/>
  <c r="H502" i="4" s="1"/>
  <c r="H501" i="4" s="1"/>
  <c r="H500" i="4" s="1"/>
  <c r="H495" i="4"/>
  <c r="H494" i="4" s="1"/>
  <c r="H493" i="4" s="1"/>
  <c r="H492" i="4" s="1"/>
  <c r="H491" i="4" s="1"/>
  <c r="H490" i="4" s="1"/>
  <c r="H488" i="4"/>
  <c r="H487" i="4" s="1"/>
  <c r="H486" i="4" s="1"/>
  <c r="H485" i="4" s="1"/>
  <c r="H484" i="4" s="1"/>
  <c r="H483" i="4" s="1"/>
  <c r="H479" i="4"/>
  <c r="H478" i="4" s="1"/>
  <c r="H477" i="4" s="1"/>
  <c r="H475" i="4"/>
  <c r="H474" i="4" s="1"/>
  <c r="H473" i="4" s="1"/>
  <c r="H471" i="4"/>
  <c r="H470" i="4" s="1"/>
  <c r="H469" i="4" s="1"/>
  <c r="H465" i="4"/>
  <c r="H463" i="4"/>
  <c r="H460" i="4"/>
  <c r="H459" i="4" s="1"/>
  <c r="H457" i="4"/>
  <c r="H456" i="4" s="1"/>
  <c r="H441" i="4"/>
  <c r="H439" i="4"/>
  <c r="H437" i="4"/>
  <c r="H435" i="4"/>
  <c r="H433" i="4"/>
  <c r="H427" i="4"/>
  <c r="H425" i="4"/>
  <c r="H423" i="4"/>
  <c r="H421" i="4"/>
  <c r="H414" i="4"/>
  <c r="H412" i="4"/>
  <c r="H410" i="4"/>
  <c r="H408" i="4"/>
  <c r="H406" i="4"/>
  <c r="H404" i="4"/>
  <c r="H401" i="4"/>
  <c r="H399" i="4"/>
  <c r="H392" i="4"/>
  <c r="H391" i="4" s="1"/>
  <c r="H390" i="4" s="1"/>
  <c r="H389" i="4" s="1"/>
  <c r="H388" i="4" s="1"/>
  <c r="H386" i="4"/>
  <c r="H385" i="4" s="1"/>
  <c r="H384" i="4" s="1"/>
  <c r="H383" i="4" s="1"/>
  <c r="H382" i="4" s="1"/>
  <c r="H379" i="4"/>
  <c r="H378" i="4" s="1"/>
  <c r="H377" i="4" s="1"/>
  <c r="H374" i="4"/>
  <c r="H373" i="4" s="1"/>
  <c r="H372" i="4" s="1"/>
  <c r="H371" i="4" s="1"/>
  <c r="H370" i="4" s="1"/>
  <c r="H366" i="4"/>
  <c r="H365" i="4" s="1"/>
  <c r="H364" i="4" s="1"/>
  <c r="H363" i="4" s="1"/>
  <c r="H362" i="4" s="1"/>
  <c r="H361" i="4" s="1"/>
  <c r="H357" i="4"/>
  <c r="H356" i="4" s="1"/>
  <c r="H355" i="4" s="1"/>
  <c r="H352" i="4"/>
  <c r="H350" i="4"/>
  <c r="H348" i="4"/>
  <c r="H340" i="4"/>
  <c r="H339" i="4" s="1"/>
  <c r="H334" i="4"/>
  <c r="H332" i="4"/>
  <c r="H325" i="4"/>
  <c r="H324" i="4" s="1"/>
  <c r="H323" i="4" s="1"/>
  <c r="H322" i="4" s="1"/>
  <c r="H307" i="4"/>
  <c r="H320" i="4"/>
  <c r="H319" i="4" s="1"/>
  <c r="H314" i="4"/>
  <c r="H311" i="4"/>
  <c r="H309" i="4"/>
  <c r="H300" i="4"/>
  <c r="H298" i="4"/>
  <c r="H296" i="4"/>
  <c r="H294" i="4"/>
  <c r="H292" i="4"/>
  <c r="H290" i="4"/>
  <c r="H283" i="4"/>
  <c r="H281" i="4"/>
  <c r="H278" i="4"/>
  <c r="H277" i="4" s="1"/>
  <c r="H271" i="4"/>
  <c r="H270" i="4" s="1"/>
  <c r="H269" i="4" s="1"/>
  <c r="H268" i="4" s="1"/>
  <c r="H267" i="4" s="1"/>
  <c r="H264" i="4"/>
  <c r="H263" i="4" s="1"/>
  <c r="H262" i="4" s="1"/>
  <c r="H261" i="4" s="1"/>
  <c r="H260" i="4" s="1"/>
  <c r="H259" i="4" s="1"/>
  <c r="H253" i="4"/>
  <c r="H252" i="4" s="1"/>
  <c r="H250" i="4"/>
  <c r="H247" i="4"/>
  <c r="H245" i="4"/>
  <c r="H243" i="4"/>
  <c r="H241" i="4"/>
  <c r="H234" i="4"/>
  <c r="H233" i="4" s="1"/>
  <c r="H231" i="4"/>
  <c r="H230" i="4" s="1"/>
  <c r="H225" i="4"/>
  <c r="H223" i="4"/>
  <c r="H221" i="4"/>
  <c r="H215" i="4"/>
  <c r="H214" i="4" s="1"/>
  <c r="H213" i="4" s="1"/>
  <c r="H212" i="4" s="1"/>
  <c r="H211" i="4" s="1"/>
  <c r="H207" i="4"/>
  <c r="H205" i="4"/>
  <c r="H203" i="4"/>
  <c r="H197" i="4"/>
  <c r="H196" i="4" s="1"/>
  <c r="H195" i="4" s="1"/>
  <c r="H193" i="4"/>
  <c r="H192" i="4" s="1"/>
  <c r="H190" i="4"/>
  <c r="H188" i="4"/>
  <c r="H186" i="4"/>
  <c r="H179" i="4"/>
  <c r="H178" i="4" s="1"/>
  <c r="H177" i="4" s="1"/>
  <c r="H176" i="4" s="1"/>
  <c r="H175" i="4" s="1"/>
  <c r="H172" i="4"/>
  <c r="H171" i="4" s="1"/>
  <c r="H170" i="4" s="1"/>
  <c r="H168" i="4"/>
  <c r="H166" i="4"/>
  <c r="H164" i="4"/>
  <c r="H157" i="4"/>
  <c r="H155" i="4"/>
  <c r="H153" i="4"/>
  <c r="H151" i="4"/>
  <c r="H137" i="4"/>
  <c r="H136" i="4" s="1"/>
  <c r="H135" i="4" s="1"/>
  <c r="H134" i="4" s="1"/>
  <c r="H133" i="4" s="1"/>
  <c r="H129" i="4"/>
  <c r="H128" i="4" s="1"/>
  <c r="H127" i="4" s="1"/>
  <c r="H125" i="4"/>
  <c r="H124" i="4" s="1"/>
  <c r="H123" i="4" s="1"/>
  <c r="H118" i="4"/>
  <c r="H114" i="4"/>
  <c r="H113" i="4" s="1"/>
  <c r="H112" i="4" s="1"/>
  <c r="H109" i="4"/>
  <c r="H107" i="4"/>
  <c r="H105" i="4"/>
  <c r="H103" i="4"/>
  <c r="H96" i="4"/>
  <c r="H95" i="4" s="1"/>
  <c r="H94" i="4" s="1"/>
  <c r="H93" i="4" s="1"/>
  <c r="H91" i="4"/>
  <c r="H90" i="4" s="1"/>
  <c r="H89" i="4" s="1"/>
  <c r="H88" i="4" s="1"/>
  <c r="H85" i="4"/>
  <c r="H82" i="4"/>
  <c r="H76" i="4"/>
  <c r="H75" i="4" s="1"/>
  <c r="H74" i="4" s="1"/>
  <c r="H73" i="4" s="1"/>
  <c r="H72" i="4" s="1"/>
  <c r="H47" i="4"/>
  <c r="H39" i="4"/>
  <c r="H38" i="4" s="1"/>
  <c r="H37" i="4" s="1"/>
  <c r="H33" i="4"/>
  <c r="H32" i="4" s="1"/>
  <c r="H30" i="4"/>
  <c r="H29" i="4" s="1"/>
  <c r="H26" i="4"/>
  <c r="H25" i="4" s="1"/>
  <c r="H420" i="4" l="1"/>
  <c r="H419" i="4" s="1"/>
  <c r="H418" i="4" s="1"/>
  <c r="H417" i="4" s="1"/>
  <c r="G420" i="4"/>
  <c r="G419" i="4" s="1"/>
  <c r="G418" i="4" s="1"/>
  <c r="G417" i="4" s="1"/>
  <c r="G95" i="4"/>
  <c r="G94" i="4" s="1"/>
  <c r="G93" i="4" s="1"/>
  <c r="E21" i="8"/>
  <c r="D21" i="8"/>
  <c r="D20" i="8" s="1"/>
  <c r="F338" i="7"/>
  <c r="F337" i="7" s="1"/>
  <c r="F336" i="7" s="1"/>
  <c r="F335" i="7" s="1"/>
  <c r="G338" i="7"/>
  <c r="G337" i="7" s="1"/>
  <c r="G336" i="7" s="1"/>
  <c r="G335" i="7" s="1"/>
  <c r="G95" i="7"/>
  <c r="G94" i="7" s="1"/>
  <c r="G93" i="7" s="1"/>
  <c r="F95" i="7"/>
  <c r="F94" i="7" s="1"/>
  <c r="F93" i="7" s="1"/>
  <c r="D132" i="8"/>
  <c r="D255" i="8"/>
  <c r="D84" i="8"/>
  <c r="D290" i="8"/>
  <c r="D289" i="8" s="1"/>
  <c r="E168" i="8"/>
  <c r="D168" i="8"/>
  <c r="H117" i="4"/>
  <c r="H116" i="4" s="1"/>
  <c r="H111" i="4" s="1"/>
  <c r="G45" i="4"/>
  <c r="G44" i="4" s="1"/>
  <c r="G43" i="4" s="1"/>
  <c r="G117" i="4"/>
  <c r="G116" i="4" s="1"/>
  <c r="E255" i="8"/>
  <c r="D106" i="8"/>
  <c r="D306" i="8"/>
  <c r="D305" i="8" s="1"/>
  <c r="E290" i="8"/>
  <c r="E289" i="8" s="1"/>
  <c r="D190" i="8"/>
  <c r="E190" i="8"/>
  <c r="E132" i="8"/>
  <c r="E84" i="8"/>
  <c r="E106" i="8"/>
  <c r="E306" i="8"/>
  <c r="E305" i="8" s="1"/>
  <c r="F486" i="7"/>
  <c r="F485" i="7" s="1"/>
  <c r="F484" i="7" s="1"/>
  <c r="F483" i="7" s="1"/>
  <c r="F482" i="7" s="1"/>
  <c r="F372" i="7"/>
  <c r="F371" i="7" s="1"/>
  <c r="F370" i="7" s="1"/>
  <c r="G389" i="7"/>
  <c r="G388" i="7" s="1"/>
  <c r="G387" i="7" s="1"/>
  <c r="F472" i="7"/>
  <c r="F471" i="7" s="1"/>
  <c r="F470" i="7" s="1"/>
  <c r="F469" i="7" s="1"/>
  <c r="F389" i="7"/>
  <c r="F388" i="7" s="1"/>
  <c r="F387" i="7" s="1"/>
  <c r="F74" i="7"/>
  <c r="F73" i="7" s="1"/>
  <c r="F72" i="7" s="1"/>
  <c r="F60" i="7"/>
  <c r="G214" i="7"/>
  <c r="G213" i="7" s="1"/>
  <c r="G212" i="7" s="1"/>
  <c r="F33" i="7"/>
  <c r="F32" i="7" s="1"/>
  <c r="F418" i="7"/>
  <c r="F458" i="7"/>
  <c r="F457" i="7" s="1"/>
  <c r="F456" i="7" s="1"/>
  <c r="F455" i="7" s="1"/>
  <c r="F117" i="7"/>
  <c r="F113" i="7" s="1"/>
  <c r="F288" i="7"/>
  <c r="F284" i="7" s="1"/>
  <c r="F282" i="7" s="1"/>
  <c r="F431" i="7"/>
  <c r="F214" i="7"/>
  <c r="F213" i="7" s="1"/>
  <c r="F212" i="7" s="1"/>
  <c r="F318" i="7"/>
  <c r="F317" i="7" s="1"/>
  <c r="F316" i="7" s="1"/>
  <c r="F315" i="7" s="1"/>
  <c r="F124" i="7"/>
  <c r="F123" i="7" s="1"/>
  <c r="F199" i="7"/>
  <c r="F198" i="7" s="1"/>
  <c r="F197" i="7" s="1"/>
  <c r="F196" i="7" s="1"/>
  <c r="F264" i="7"/>
  <c r="F247" i="7"/>
  <c r="F246" i="7" s="1"/>
  <c r="F245" i="7" s="1"/>
  <c r="F239" i="7" s="1"/>
  <c r="F225" i="7"/>
  <c r="F180" i="7"/>
  <c r="F179" i="7" s="1"/>
  <c r="F178" i="7" s="1"/>
  <c r="F177" i="7" s="1"/>
  <c r="F146" i="7" s="1"/>
  <c r="F164" i="7"/>
  <c r="F163" i="7" s="1"/>
  <c r="F162" i="7" s="1"/>
  <c r="F161" i="7" s="1"/>
  <c r="G117" i="7"/>
  <c r="G113" i="7" s="1"/>
  <c r="F102" i="7"/>
  <c r="F101" i="7" s="1"/>
  <c r="F100" i="7" s="1"/>
  <c r="F82" i="7"/>
  <c r="F81" i="7" s="1"/>
  <c r="F80" i="7" s="1"/>
  <c r="F47" i="7"/>
  <c r="F46" i="7" s="1"/>
  <c r="F45" i="7" s="1"/>
  <c r="F44" i="7" s="1"/>
  <c r="F400" i="7"/>
  <c r="F399" i="7" s="1"/>
  <c r="G33" i="7"/>
  <c r="G32" i="7" s="1"/>
  <c r="G164" i="7"/>
  <c r="G163" i="7" s="1"/>
  <c r="G162" i="7" s="1"/>
  <c r="G161" i="7" s="1"/>
  <c r="G458" i="7"/>
  <c r="G457" i="7" s="1"/>
  <c r="G456" i="7" s="1"/>
  <c r="G455" i="7" s="1"/>
  <c r="G124" i="7"/>
  <c r="G123" i="7" s="1"/>
  <c r="G247" i="7"/>
  <c r="G246" i="7" s="1"/>
  <c r="G245" i="7" s="1"/>
  <c r="G239" i="7" s="1"/>
  <c r="G486" i="7"/>
  <c r="G485" i="7" s="1"/>
  <c r="G484" i="7" s="1"/>
  <c r="G483" i="7" s="1"/>
  <c r="G482" i="7" s="1"/>
  <c r="G74" i="7"/>
  <c r="G73" i="7" s="1"/>
  <c r="G72" i="7" s="1"/>
  <c r="G180" i="7"/>
  <c r="G179" i="7" s="1"/>
  <c r="G178" i="7" s="1"/>
  <c r="G177" i="7" s="1"/>
  <c r="G146" i="7" s="1"/>
  <c r="G60" i="7"/>
  <c r="G47" i="7"/>
  <c r="G46" i="7" s="1"/>
  <c r="G45" i="7" s="1"/>
  <c r="G44" i="7" s="1"/>
  <c r="G225" i="7"/>
  <c r="G224" i="7" s="1"/>
  <c r="G223" i="7" s="1"/>
  <c r="G222" i="7" s="1"/>
  <c r="G472" i="7"/>
  <c r="G471" i="7" s="1"/>
  <c r="G470" i="7" s="1"/>
  <c r="G469" i="7" s="1"/>
  <c r="G102" i="7"/>
  <c r="G101" i="7" s="1"/>
  <c r="G100" i="7" s="1"/>
  <c r="G264" i="7"/>
  <c r="G263" i="7" s="1"/>
  <c r="G262" i="7" s="1"/>
  <c r="G261" i="7" s="1"/>
  <c r="G318" i="7"/>
  <c r="G317" i="7" s="1"/>
  <c r="G316" i="7" s="1"/>
  <c r="G315" i="7" s="1"/>
  <c r="G82" i="7"/>
  <c r="G81" i="7" s="1"/>
  <c r="G80" i="7" s="1"/>
  <c r="G199" i="7"/>
  <c r="G198" i="7" s="1"/>
  <c r="G197" i="7" s="1"/>
  <c r="G196" i="7" s="1"/>
  <c r="G288" i="7"/>
  <c r="G284" i="7" s="1"/>
  <c r="G282" i="7" s="1"/>
  <c r="G431" i="7"/>
  <c r="G372" i="7"/>
  <c r="G371" i="7" s="1"/>
  <c r="G370" i="7" s="1"/>
  <c r="G400" i="7"/>
  <c r="G399" i="7" s="1"/>
  <c r="G578" i="4"/>
  <c r="G577" i="4" s="1"/>
  <c r="G576" i="4" s="1"/>
  <c r="G575" i="4" s="1"/>
  <c r="G574" i="4" s="1"/>
  <c r="H220" i="4"/>
  <c r="H219" i="4" s="1"/>
  <c r="H218" i="4" s="1"/>
  <c r="H217" i="4" s="1"/>
  <c r="G220" i="4"/>
  <c r="G219" i="4" s="1"/>
  <c r="G218" i="4" s="1"/>
  <c r="G217" i="4" s="1"/>
  <c r="G331" i="4"/>
  <c r="G330" i="4" s="1"/>
  <c r="G329" i="4" s="1"/>
  <c r="G328" i="4" s="1"/>
  <c r="G327" i="4" s="1"/>
  <c r="G240" i="4"/>
  <c r="G239" i="4" s="1"/>
  <c r="G509" i="4"/>
  <c r="G508" i="4" s="1"/>
  <c r="G507" i="4" s="1"/>
  <c r="G499" i="4" s="1"/>
  <c r="H578" i="4"/>
  <c r="H577" i="4" s="1"/>
  <c r="H576" i="4" s="1"/>
  <c r="H575" i="4" s="1"/>
  <c r="H574" i="4" s="1"/>
  <c r="G524" i="4"/>
  <c r="G523" i="4" s="1"/>
  <c r="G522" i="4" s="1"/>
  <c r="G521" i="4" s="1"/>
  <c r="G462" i="4"/>
  <c r="G369" i="4"/>
  <c r="G346" i="4"/>
  <c r="G345" i="4" s="1"/>
  <c r="G344" i="4" s="1"/>
  <c r="G343" i="4" s="1"/>
  <c r="G342" i="4" s="1"/>
  <c r="G289" i="4"/>
  <c r="G398" i="4"/>
  <c r="G397" i="4" s="1"/>
  <c r="G396" i="4" s="1"/>
  <c r="G395" i="4" s="1"/>
  <c r="G111" i="4"/>
  <c r="G280" i="4"/>
  <c r="G275" i="4" s="1"/>
  <c r="G274" i="4" s="1"/>
  <c r="G273" i="4" s="1"/>
  <c r="G266" i="4" s="1"/>
  <c r="G455" i="4"/>
  <c r="G454" i="4" s="1"/>
  <c r="G453" i="4" s="1"/>
  <c r="H81" i="4"/>
  <c r="H80" i="4" s="1"/>
  <c r="H79" i="4" s="1"/>
  <c r="G306" i="4"/>
  <c r="G381" i="4"/>
  <c r="G568" i="4"/>
  <c r="G567" i="4" s="1"/>
  <c r="G566" i="4" s="1"/>
  <c r="G565" i="4" s="1"/>
  <c r="G564" i="4" s="1"/>
  <c r="G202" i="4"/>
  <c r="G201" i="4" s="1"/>
  <c r="G200" i="4" s="1"/>
  <c r="G199" i="4" s="1"/>
  <c r="G163" i="4"/>
  <c r="G162" i="4" s="1"/>
  <c r="G102" i="4"/>
  <c r="G101" i="4" s="1"/>
  <c r="G100" i="4" s="1"/>
  <c r="G81" i="4"/>
  <c r="G80" i="4" s="1"/>
  <c r="G79" i="4" s="1"/>
  <c r="G24" i="4"/>
  <c r="G23" i="4" s="1"/>
  <c r="G22" i="4" s="1"/>
  <c r="G21" i="4" s="1"/>
  <c r="G150" i="4"/>
  <c r="G149" i="4" s="1"/>
  <c r="G148" i="4" s="1"/>
  <c r="G147" i="4" s="1"/>
  <c r="G185" i="4"/>
  <c r="G338" i="4"/>
  <c r="G468" i="4"/>
  <c r="G467" i="4" s="1"/>
  <c r="H331" i="4"/>
  <c r="H330" i="4" s="1"/>
  <c r="H329" i="4" s="1"/>
  <c r="H328" i="4" s="1"/>
  <c r="H509" i="4"/>
  <c r="H508" i="4" s="1"/>
  <c r="H507" i="4" s="1"/>
  <c r="H499" i="4" s="1"/>
  <c r="H45" i="4"/>
  <c r="H44" i="4" s="1"/>
  <c r="H43" i="4" s="1"/>
  <c r="H468" i="4"/>
  <c r="H467" i="4" s="1"/>
  <c r="H462" i="4"/>
  <c r="H455" i="4" s="1"/>
  <c r="H454" i="4" s="1"/>
  <c r="H453" i="4" s="1"/>
  <c r="H568" i="4"/>
  <c r="H567" i="4" s="1"/>
  <c r="H566" i="4" s="1"/>
  <c r="H565" i="4" s="1"/>
  <c r="H564" i="4" s="1"/>
  <c r="H524" i="4"/>
  <c r="H523" i="4" s="1"/>
  <c r="H522" i="4" s="1"/>
  <c r="H521" i="4" s="1"/>
  <c r="H306" i="4"/>
  <c r="H346" i="4"/>
  <c r="H345" i="4" s="1"/>
  <c r="H344" i="4" s="1"/>
  <c r="H343" i="4" s="1"/>
  <c r="H342" i="4" s="1"/>
  <c r="H381" i="4"/>
  <c r="H369" i="4"/>
  <c r="H398" i="4"/>
  <c r="H397" i="4" s="1"/>
  <c r="H396" i="4" s="1"/>
  <c r="H395" i="4" s="1"/>
  <c r="H337" i="4"/>
  <c r="H338" i="4"/>
  <c r="H202" i="4"/>
  <c r="H201" i="4" s="1"/>
  <c r="H200" i="4" s="1"/>
  <c r="H199" i="4" s="1"/>
  <c r="H280" i="4"/>
  <c r="H275" i="4" s="1"/>
  <c r="H274" i="4" s="1"/>
  <c r="H273" i="4" s="1"/>
  <c r="H266" i="4" s="1"/>
  <c r="H185" i="4"/>
  <c r="H289" i="4"/>
  <c r="H240" i="4"/>
  <c r="H239" i="4" s="1"/>
  <c r="H150" i="4"/>
  <c r="H149" i="4" s="1"/>
  <c r="H148" i="4" s="1"/>
  <c r="H147" i="4" s="1"/>
  <c r="H163" i="4"/>
  <c r="H161" i="4" s="1"/>
  <c r="H160" i="4" s="1"/>
  <c r="H102" i="4"/>
  <c r="H101" i="4" s="1"/>
  <c r="H100" i="4" s="1"/>
  <c r="H24" i="4"/>
  <c r="H23" i="4" s="1"/>
  <c r="H22" i="4" s="1"/>
  <c r="H21" i="4" s="1"/>
  <c r="H238" i="4" l="1"/>
  <c r="H237" i="4" s="1"/>
  <c r="H210" i="4" s="1"/>
  <c r="H288" i="4"/>
  <c r="G238" i="4"/>
  <c r="G237" i="4" s="1"/>
  <c r="G210" i="4" s="1"/>
  <c r="G288" i="4"/>
  <c r="G287" i="4" s="1"/>
  <c r="G286" i="4" s="1"/>
  <c r="G285" i="4" s="1"/>
  <c r="G563" i="4"/>
  <c r="H132" i="4"/>
  <c r="F224" i="7"/>
  <c r="F223" i="7" s="1"/>
  <c r="F222" i="7" s="1"/>
  <c r="F195" i="7" s="1"/>
  <c r="H563" i="4"/>
  <c r="D392" i="8"/>
  <c r="D394" i="8" s="1"/>
  <c r="E20" i="8"/>
  <c r="E392" i="8" s="1"/>
  <c r="E394" i="8" s="1"/>
  <c r="G454" i="7"/>
  <c r="F263" i="7"/>
  <c r="F262" i="7" s="1"/>
  <c r="F261" i="7" s="1"/>
  <c r="F254" i="7" s="1"/>
  <c r="F454" i="7"/>
  <c r="G195" i="7"/>
  <c r="F417" i="7"/>
  <c r="F416" i="7" s="1"/>
  <c r="F415" i="7" s="1"/>
  <c r="F414" i="7" s="1"/>
  <c r="F314" i="7"/>
  <c r="F112" i="7"/>
  <c r="F79" i="7" s="1"/>
  <c r="F26" i="7" s="1"/>
  <c r="G314" i="7"/>
  <c r="G112" i="7"/>
  <c r="G79" i="7" s="1"/>
  <c r="G26" i="7" s="1"/>
  <c r="G254" i="7"/>
  <c r="G416" i="7"/>
  <c r="G415" i="7" s="1"/>
  <c r="G414" i="7" s="1"/>
  <c r="G161" i="4"/>
  <c r="G160" i="4" s="1"/>
  <c r="G132" i="4" s="1"/>
  <c r="H327" i="4"/>
  <c r="G394" i="4"/>
  <c r="G368" i="4" s="1"/>
  <c r="G78" i="4"/>
  <c r="G36" i="4" s="1"/>
  <c r="G184" i="4"/>
  <c r="G183" i="4" s="1"/>
  <c r="G182" i="4" s="1"/>
  <c r="G174" i="4" s="1"/>
  <c r="H394" i="4"/>
  <c r="H368" i="4" s="1"/>
  <c r="H78" i="4"/>
  <c r="H36" i="4" s="1"/>
  <c r="H287" i="4"/>
  <c r="H286" i="4" s="1"/>
  <c r="H285" i="4" s="1"/>
  <c r="H184" i="4"/>
  <c r="H183" i="4" s="1"/>
  <c r="H182" i="4" s="1"/>
  <c r="H174" i="4" s="1"/>
  <c r="H162" i="4"/>
  <c r="Q298" i="4"/>
  <c r="Q295" i="4" s="1"/>
  <c r="P298" i="4"/>
  <c r="P295" i="4" s="1"/>
  <c r="O298" i="4"/>
  <c r="O295" i="4" s="1"/>
  <c r="N298" i="4"/>
  <c r="N295" i="4" s="1"/>
  <c r="M298" i="4"/>
  <c r="L298" i="4"/>
  <c r="K298" i="4"/>
  <c r="J298" i="4"/>
  <c r="J295" i="4" s="1"/>
  <c r="I298" i="4"/>
  <c r="Q246" i="4"/>
  <c r="P246" i="4"/>
  <c r="O246" i="4"/>
  <c r="N246" i="4"/>
  <c r="M246" i="4"/>
  <c r="L246" i="4"/>
  <c r="K246" i="4"/>
  <c r="J246" i="4"/>
  <c r="I246" i="4"/>
  <c r="Q244" i="4"/>
  <c r="P244" i="4"/>
  <c r="O244" i="4"/>
  <c r="N244" i="4"/>
  <c r="M244" i="4"/>
  <c r="L244" i="4"/>
  <c r="K244" i="4"/>
  <c r="J244" i="4"/>
  <c r="I244" i="4"/>
  <c r="Q354" i="4"/>
  <c r="P354" i="4"/>
  <c r="O354" i="4"/>
  <c r="N354" i="4"/>
  <c r="M354" i="4"/>
  <c r="L354" i="4"/>
  <c r="K354" i="4"/>
  <c r="J354" i="4"/>
  <c r="I354" i="4"/>
  <c r="Q352" i="4"/>
  <c r="P352" i="4"/>
  <c r="O352" i="4"/>
  <c r="N352" i="4"/>
  <c r="M352" i="4"/>
  <c r="L352" i="4"/>
  <c r="K352" i="4"/>
  <c r="J352" i="4"/>
  <c r="I352" i="4"/>
  <c r="I301" i="4"/>
  <c r="J301" i="4"/>
  <c r="K301" i="4"/>
  <c r="L301" i="4"/>
  <c r="M301" i="4"/>
  <c r="N301" i="4"/>
  <c r="O301" i="4"/>
  <c r="P301" i="4"/>
  <c r="Q301" i="4"/>
  <c r="I123" i="4"/>
  <c r="J123" i="4"/>
  <c r="K123" i="4"/>
  <c r="L123" i="4"/>
  <c r="M123" i="4"/>
  <c r="N123" i="4"/>
  <c r="O123" i="4"/>
  <c r="P123" i="4"/>
  <c r="Q123" i="4"/>
  <c r="M564" i="4"/>
  <c r="L564" i="4"/>
  <c r="K564" i="4"/>
  <c r="J564" i="4"/>
  <c r="I564" i="4"/>
  <c r="M205" i="4"/>
  <c r="L205" i="4"/>
  <c r="K205" i="4"/>
  <c r="J205" i="4"/>
  <c r="I205" i="4"/>
  <c r="I327" i="4"/>
  <c r="J327" i="4"/>
  <c r="K327" i="4"/>
  <c r="L327" i="4"/>
  <c r="M327" i="4"/>
  <c r="Q327" i="4"/>
  <c r="P327" i="4"/>
  <c r="O327" i="4"/>
  <c r="N327" i="4"/>
  <c r="M275" i="4"/>
  <c r="L275" i="4"/>
  <c r="K275" i="4"/>
  <c r="J275" i="4"/>
  <c r="I275" i="4"/>
  <c r="I38" i="4"/>
  <c r="I37" i="4" s="1"/>
  <c r="J38" i="4"/>
  <c r="J37" i="4" s="1"/>
  <c r="K38" i="4"/>
  <c r="K37" i="4" s="1"/>
  <c r="L38" i="4"/>
  <c r="L37" i="4" s="1"/>
  <c r="M38" i="4"/>
  <c r="M37" i="4" s="1"/>
  <c r="N38" i="4"/>
  <c r="N37" i="4" s="1"/>
  <c r="O38" i="4"/>
  <c r="O37" i="4" s="1"/>
  <c r="P38" i="4"/>
  <c r="P37" i="4" s="1"/>
  <c r="Q38" i="4"/>
  <c r="Q37" i="4" s="1"/>
  <c r="I136" i="4"/>
  <c r="J136" i="4"/>
  <c r="K136" i="4"/>
  <c r="L136" i="4"/>
  <c r="M136" i="4"/>
  <c r="N136" i="4"/>
  <c r="O136" i="4"/>
  <c r="P136" i="4"/>
  <c r="Q136" i="4"/>
  <c r="I508" i="4"/>
  <c r="J508" i="4"/>
  <c r="K508" i="4"/>
  <c r="L508" i="4"/>
  <c r="M508" i="4"/>
  <c r="I512" i="4"/>
  <c r="I511" i="4" s="1"/>
  <c r="J512" i="4"/>
  <c r="J511" i="4" s="1"/>
  <c r="K512" i="4"/>
  <c r="K511" i="4" s="1"/>
  <c r="L512" i="4"/>
  <c r="L511" i="4" s="1"/>
  <c r="M512" i="4"/>
  <c r="M511" i="4" s="1"/>
  <c r="N512" i="4"/>
  <c r="N511" i="4" s="1"/>
  <c r="O512" i="4"/>
  <c r="O511" i="4" s="1"/>
  <c r="P512" i="4"/>
  <c r="P511" i="4" s="1"/>
  <c r="Q512" i="4"/>
  <c r="Q511" i="4" s="1"/>
  <c r="Q470" i="4"/>
  <c r="P470" i="4"/>
  <c r="O470" i="4"/>
  <c r="N470" i="4"/>
  <c r="M470" i="4"/>
  <c r="L470" i="4"/>
  <c r="K470" i="4"/>
  <c r="J470" i="4"/>
  <c r="I470" i="4"/>
  <c r="I574" i="4"/>
  <c r="J574" i="4"/>
  <c r="K574" i="4"/>
  <c r="L574" i="4"/>
  <c r="M574" i="4"/>
  <c r="N574" i="4"/>
  <c r="O574" i="4"/>
  <c r="P574" i="4"/>
  <c r="Q574" i="4"/>
  <c r="Q570" i="4"/>
  <c r="Q569" i="4" s="1"/>
  <c r="Q568" i="4" s="1"/>
  <c r="P570" i="4"/>
  <c r="P569" i="4" s="1"/>
  <c r="P568" i="4" s="1"/>
  <c r="O570" i="4"/>
  <c r="O569" i="4" s="1"/>
  <c r="O568" i="4" s="1"/>
  <c r="N570" i="4"/>
  <c r="N569" i="4" s="1"/>
  <c r="N568" i="4" s="1"/>
  <c r="M570" i="4"/>
  <c r="M569" i="4" s="1"/>
  <c r="M568" i="4" s="1"/>
  <c r="L570" i="4"/>
  <c r="L569" i="4" s="1"/>
  <c r="L568" i="4" s="1"/>
  <c r="K570" i="4"/>
  <c r="K569" i="4" s="1"/>
  <c r="K568" i="4" s="1"/>
  <c r="J570" i="4"/>
  <c r="J569" i="4" s="1"/>
  <c r="J568" i="4" s="1"/>
  <c r="I570" i="4"/>
  <c r="I569" i="4" s="1"/>
  <c r="I568" i="4" s="1"/>
  <c r="J585" i="4"/>
  <c r="J580" i="4"/>
  <c r="J578" i="4"/>
  <c r="J576" i="4"/>
  <c r="J566" i="4"/>
  <c r="J562" i="4"/>
  <c r="J560" i="4"/>
  <c r="J558" i="4"/>
  <c r="J556" i="4"/>
  <c r="J546" i="4"/>
  <c r="J544" i="4"/>
  <c r="J542" i="4"/>
  <c r="J540" i="4"/>
  <c r="J538" i="4"/>
  <c r="J536" i="4"/>
  <c r="J534" i="4"/>
  <c r="J532" i="4"/>
  <c r="J529" i="4"/>
  <c r="J527" i="4"/>
  <c r="J525" i="4"/>
  <c r="J523" i="4"/>
  <c r="J521" i="4"/>
  <c r="J519" i="4"/>
  <c r="J516" i="4"/>
  <c r="J505" i="4"/>
  <c r="J503" i="4"/>
  <c r="J501" i="4"/>
  <c r="J499" i="4"/>
  <c r="J496" i="4"/>
  <c r="J493" i="4"/>
  <c r="J492" i="4" s="1"/>
  <c r="J490" i="4"/>
  <c r="J486" i="4"/>
  <c r="J485" i="4" s="1"/>
  <c r="J482" i="4"/>
  <c r="J480" i="4"/>
  <c r="J478" i="4" s="1"/>
  <c r="J474" i="4"/>
  <c r="J473" i="4" s="1"/>
  <c r="J472" i="4" s="1"/>
  <c r="J468" i="4"/>
  <c r="J466" i="4"/>
  <c r="J464" i="4"/>
  <c r="J461" i="4"/>
  <c r="J459" i="4"/>
  <c r="J457" i="4"/>
  <c r="J455" i="4"/>
  <c r="J453" i="4"/>
  <c r="J441" i="4"/>
  <c r="J438" i="4"/>
  <c r="J435" i="4"/>
  <c r="J433" i="4"/>
  <c r="J427" i="4"/>
  <c r="J421" i="4"/>
  <c r="J420" i="4" s="1"/>
  <c r="J414" i="4"/>
  <c r="J413" i="4" s="1"/>
  <c r="J412" i="4" s="1"/>
  <c r="J410" i="4"/>
  <c r="J409" i="4" s="1"/>
  <c r="J407" i="4"/>
  <c r="J405" i="4"/>
  <c r="J402" i="4"/>
  <c r="J398" i="4"/>
  <c r="J396" i="4"/>
  <c r="J394" i="4"/>
  <c r="J392" i="4"/>
  <c r="J389" i="4"/>
  <c r="J387" i="4"/>
  <c r="J385" i="4"/>
  <c r="J382" i="4"/>
  <c r="J380" i="4"/>
  <c r="J377" i="4"/>
  <c r="J375" i="4"/>
  <c r="J371" i="4"/>
  <c r="J370" i="4" s="1"/>
  <c r="J369" i="4" s="1"/>
  <c r="J367" i="4"/>
  <c r="J366" i="4" s="1"/>
  <c r="J364" i="4"/>
  <c r="J360" i="4"/>
  <c r="J358" i="4"/>
  <c r="J356" i="4"/>
  <c r="J348" i="4"/>
  <c r="J346" i="4"/>
  <c r="J344" i="4"/>
  <c r="J341" i="4"/>
  <c r="J339" i="4"/>
  <c r="J337" i="4"/>
  <c r="J334" i="4"/>
  <c r="J332" i="4"/>
  <c r="J330" i="4"/>
  <c r="J324" i="4"/>
  <c r="J322" i="4"/>
  <c r="J321" i="4" s="1"/>
  <c r="J318" i="4"/>
  <c r="J316" i="4"/>
  <c r="J314" i="4" s="1"/>
  <c r="J311" i="4"/>
  <c r="J310" i="4" s="1"/>
  <c r="J304" i="4"/>
  <c r="J293" i="4"/>
  <c r="J291" i="4"/>
  <c r="J289" i="4"/>
  <c r="J286" i="4"/>
  <c r="J284" i="4"/>
  <c r="J282" i="4"/>
  <c r="J280" i="4"/>
  <c r="J277" i="4"/>
  <c r="J273" i="4"/>
  <c r="J271" i="4"/>
  <c r="J269" i="4" s="1"/>
  <c r="J266" i="4"/>
  <c r="J264" i="4"/>
  <c r="J262" i="4"/>
  <c r="J260" i="4"/>
  <c r="J254" i="4"/>
  <c r="J252" i="4"/>
  <c r="J250" i="4"/>
  <c r="J248" i="4"/>
  <c r="J242" i="4"/>
  <c r="J239" i="4"/>
  <c r="J238" i="4" s="1"/>
  <c r="J236" i="4"/>
  <c r="J233" i="4"/>
  <c r="J231" i="4"/>
  <c r="J229" i="4"/>
  <c r="J226" i="4"/>
  <c r="J224" i="4"/>
  <c r="J223" i="4" s="1"/>
  <c r="J221" i="4"/>
  <c r="J219" i="4"/>
  <c r="J213" i="4"/>
  <c r="J211" i="4"/>
  <c r="J209" i="4"/>
  <c r="J207" i="4"/>
  <c r="J203" i="4"/>
  <c r="J201" i="4"/>
  <c r="J198" i="4"/>
  <c r="J196" i="4"/>
  <c r="J194" i="4"/>
  <c r="J192" i="4"/>
  <c r="J189" i="4"/>
  <c r="J187" i="4"/>
  <c r="J185" i="4"/>
  <c r="J183" i="4"/>
  <c r="J180" i="4"/>
  <c r="J177" i="4"/>
  <c r="J175" i="4"/>
  <c r="J173" i="4"/>
  <c r="J169" i="4"/>
  <c r="J167" i="4"/>
  <c r="J164" i="4"/>
  <c r="J163" i="4" s="1"/>
  <c r="J161" i="4"/>
  <c r="J159" i="4"/>
  <c r="J156" i="4"/>
  <c r="J154" i="4"/>
  <c r="J149" i="4"/>
  <c r="J147" i="4"/>
  <c r="J134" i="4"/>
  <c r="J132" i="4"/>
  <c r="J129" i="4"/>
  <c r="J127" i="4"/>
  <c r="J121" i="4"/>
  <c r="J119" i="4"/>
  <c r="J116" i="4"/>
  <c r="J114" i="4"/>
  <c r="J112" i="4"/>
  <c r="J109" i="4"/>
  <c r="J106" i="4"/>
  <c r="J104" i="4"/>
  <c r="J102" i="4"/>
  <c r="J96" i="4"/>
  <c r="J94" i="4"/>
  <c r="J92" i="4"/>
  <c r="J90" i="4"/>
  <c r="J87" i="4"/>
  <c r="J86" i="4" s="1"/>
  <c r="J84" i="4"/>
  <c r="J83" i="4" s="1"/>
  <c r="J80" i="4"/>
  <c r="J79" i="4" s="1"/>
  <c r="J77" i="4"/>
  <c r="J75" i="4"/>
  <c r="J73" i="4"/>
  <c r="J67" i="4"/>
  <c r="J66" i="4" s="1"/>
  <c r="J62" i="4"/>
  <c r="J60" i="4"/>
  <c r="J58" i="4"/>
  <c r="J54" i="4"/>
  <c r="J48" i="4"/>
  <c r="J44" i="4"/>
  <c r="J42" i="4"/>
  <c r="Q455" i="4"/>
  <c r="P455" i="4"/>
  <c r="O455" i="4"/>
  <c r="N455" i="4"/>
  <c r="M455" i="4"/>
  <c r="L455" i="4"/>
  <c r="K455" i="4"/>
  <c r="I455" i="4"/>
  <c r="I296" i="4"/>
  <c r="K296" i="4"/>
  <c r="L296" i="4"/>
  <c r="M296" i="4"/>
  <c r="Q544" i="4"/>
  <c r="P544" i="4"/>
  <c r="O544" i="4"/>
  <c r="N544" i="4"/>
  <c r="M544" i="4"/>
  <c r="L544" i="4"/>
  <c r="K544" i="4"/>
  <c r="I544" i="4"/>
  <c r="I529" i="4"/>
  <c r="K529" i="4"/>
  <c r="L529" i="4"/>
  <c r="M529" i="4"/>
  <c r="N529" i="4"/>
  <c r="O529" i="4"/>
  <c r="P529" i="4"/>
  <c r="Q529" i="4"/>
  <c r="Q421" i="4"/>
  <c r="Q420" i="4" s="1"/>
  <c r="Q87" i="4"/>
  <c r="Q86" i="4" s="1"/>
  <c r="Q464" i="4"/>
  <c r="P464" i="4"/>
  <c r="O464" i="4"/>
  <c r="N464" i="4"/>
  <c r="M464" i="4"/>
  <c r="L464" i="4"/>
  <c r="K464" i="4"/>
  <c r="I464" i="4"/>
  <c r="Q546" i="4"/>
  <c r="P546" i="4"/>
  <c r="O546" i="4"/>
  <c r="N546" i="4"/>
  <c r="M546" i="4"/>
  <c r="L546" i="4"/>
  <c r="K546" i="4"/>
  <c r="I546" i="4"/>
  <c r="Q490" i="4"/>
  <c r="P490" i="4"/>
  <c r="O490" i="4"/>
  <c r="N490" i="4"/>
  <c r="M490" i="4"/>
  <c r="L490" i="4"/>
  <c r="K490" i="4"/>
  <c r="I490" i="4"/>
  <c r="Q521" i="4"/>
  <c r="P521" i="4"/>
  <c r="O521" i="4"/>
  <c r="N521" i="4"/>
  <c r="M521" i="4"/>
  <c r="L521" i="4"/>
  <c r="K521" i="4"/>
  <c r="I521" i="4"/>
  <c r="L87" i="4"/>
  <c r="L86" i="4" s="1"/>
  <c r="Q84" i="4"/>
  <c r="Q83" i="4" s="1"/>
  <c r="P84" i="4"/>
  <c r="P83" i="4" s="1"/>
  <c r="O84" i="4"/>
  <c r="O83" i="4" s="1"/>
  <c r="N84" i="4"/>
  <c r="N83" i="4" s="1"/>
  <c r="M84" i="4"/>
  <c r="M83" i="4" s="1"/>
  <c r="L84" i="4"/>
  <c r="L83" i="4" s="1"/>
  <c r="K84" i="4"/>
  <c r="K83" i="4" s="1"/>
  <c r="I84" i="4"/>
  <c r="I83" i="4" s="1"/>
  <c r="L433" i="4"/>
  <c r="M433" i="4"/>
  <c r="O556" i="4"/>
  <c r="N556" i="4"/>
  <c r="M556" i="4"/>
  <c r="L556" i="4"/>
  <c r="K556" i="4"/>
  <c r="I556" i="4"/>
  <c r="Q468" i="4"/>
  <c r="P468" i="4"/>
  <c r="O468" i="4"/>
  <c r="N468" i="4"/>
  <c r="M468" i="4"/>
  <c r="L468" i="4"/>
  <c r="K468" i="4"/>
  <c r="I468" i="4"/>
  <c r="Q134" i="4"/>
  <c r="P134" i="4"/>
  <c r="O134" i="4"/>
  <c r="N134" i="4"/>
  <c r="M134" i="4"/>
  <c r="L134" i="4"/>
  <c r="K134" i="4"/>
  <c r="I134" i="4"/>
  <c r="Q457" i="4"/>
  <c r="P457" i="4"/>
  <c r="O457" i="4"/>
  <c r="N457" i="4"/>
  <c r="M457" i="4"/>
  <c r="L457" i="4"/>
  <c r="K457" i="4"/>
  <c r="I457" i="4"/>
  <c r="Q542" i="4"/>
  <c r="P542" i="4"/>
  <c r="O542" i="4"/>
  <c r="N542" i="4"/>
  <c r="M542" i="4"/>
  <c r="L542" i="4"/>
  <c r="K542" i="4"/>
  <c r="I542" i="4"/>
  <c r="Q149" i="4"/>
  <c r="P149" i="4"/>
  <c r="O149" i="4"/>
  <c r="N149" i="4"/>
  <c r="M149" i="4"/>
  <c r="L149" i="4"/>
  <c r="K149" i="4"/>
  <c r="I149" i="4"/>
  <c r="Q534" i="4"/>
  <c r="P534" i="4"/>
  <c r="O534" i="4"/>
  <c r="N534" i="4"/>
  <c r="M534" i="4"/>
  <c r="L534" i="4"/>
  <c r="K534" i="4"/>
  <c r="I534" i="4"/>
  <c r="Q532" i="4"/>
  <c r="P532" i="4"/>
  <c r="O532" i="4"/>
  <c r="N532" i="4"/>
  <c r="M532" i="4"/>
  <c r="L532" i="4"/>
  <c r="K532" i="4"/>
  <c r="I532" i="4"/>
  <c r="Q527" i="4"/>
  <c r="P527" i="4"/>
  <c r="O527" i="4"/>
  <c r="N527" i="4"/>
  <c r="M527" i="4"/>
  <c r="L527" i="4"/>
  <c r="K527" i="4"/>
  <c r="I527" i="4"/>
  <c r="I461" i="4"/>
  <c r="K461" i="4"/>
  <c r="L461" i="4"/>
  <c r="M461" i="4"/>
  <c r="N461" i="4"/>
  <c r="O461" i="4"/>
  <c r="P461" i="4"/>
  <c r="Q461" i="4"/>
  <c r="Q525" i="4"/>
  <c r="P525" i="4"/>
  <c r="O525" i="4"/>
  <c r="N525" i="4"/>
  <c r="M525" i="4"/>
  <c r="L525" i="4"/>
  <c r="K525" i="4"/>
  <c r="I525" i="4"/>
  <c r="I585" i="4"/>
  <c r="K585" i="4"/>
  <c r="L585" i="4"/>
  <c r="M585" i="4"/>
  <c r="N585" i="4"/>
  <c r="O585" i="4"/>
  <c r="P585" i="4"/>
  <c r="Q585" i="4"/>
  <c r="Q248" i="4"/>
  <c r="P248" i="4"/>
  <c r="O248" i="4"/>
  <c r="N248" i="4"/>
  <c r="M248" i="4"/>
  <c r="L248" i="4"/>
  <c r="K248" i="4"/>
  <c r="I248" i="4"/>
  <c r="Q538" i="4"/>
  <c r="P538" i="4"/>
  <c r="O538" i="4"/>
  <c r="N538" i="4"/>
  <c r="M538" i="4"/>
  <c r="L538" i="4"/>
  <c r="K538" i="4"/>
  <c r="I538" i="4"/>
  <c r="Q536" i="4"/>
  <c r="P536" i="4"/>
  <c r="O536" i="4"/>
  <c r="N536" i="4"/>
  <c r="M536" i="4"/>
  <c r="L536" i="4"/>
  <c r="K536" i="4"/>
  <c r="I536" i="4"/>
  <c r="Q523" i="4"/>
  <c r="P523" i="4"/>
  <c r="O523" i="4"/>
  <c r="N523" i="4"/>
  <c r="M523" i="4"/>
  <c r="L523" i="4"/>
  <c r="K523" i="4"/>
  <c r="I523" i="4"/>
  <c r="Q252" i="4"/>
  <c r="P252" i="4"/>
  <c r="O252" i="4"/>
  <c r="N252" i="4"/>
  <c r="M252" i="4"/>
  <c r="L252" i="4"/>
  <c r="K252" i="4"/>
  <c r="I252" i="4"/>
  <c r="Q250" i="4"/>
  <c r="P250" i="4"/>
  <c r="O250" i="4"/>
  <c r="N250" i="4"/>
  <c r="M250" i="4"/>
  <c r="L250" i="4"/>
  <c r="K250" i="4"/>
  <c r="I250" i="4"/>
  <c r="I242" i="4"/>
  <c r="K242" i="4"/>
  <c r="L242" i="4"/>
  <c r="M242" i="4"/>
  <c r="N242" i="4"/>
  <c r="O242" i="4"/>
  <c r="P242" i="4"/>
  <c r="Q242" i="4"/>
  <c r="I264" i="4"/>
  <c r="I453" i="4"/>
  <c r="K453" i="4"/>
  <c r="L453" i="4"/>
  <c r="M453" i="4"/>
  <c r="N453" i="4"/>
  <c r="O453" i="4"/>
  <c r="P453" i="4"/>
  <c r="Q453" i="4"/>
  <c r="I109" i="4"/>
  <c r="K109" i="4"/>
  <c r="L109" i="4"/>
  <c r="M109" i="4"/>
  <c r="N109" i="4"/>
  <c r="O109" i="4"/>
  <c r="P109" i="4"/>
  <c r="Q109" i="4"/>
  <c r="Q441" i="4"/>
  <c r="P441" i="4"/>
  <c r="O441" i="4"/>
  <c r="N441" i="4"/>
  <c r="M441" i="4"/>
  <c r="L441" i="4"/>
  <c r="K441" i="4"/>
  <c r="I441" i="4"/>
  <c r="Q519" i="4"/>
  <c r="P519" i="4"/>
  <c r="O519" i="4"/>
  <c r="N519" i="4"/>
  <c r="M519" i="4"/>
  <c r="L519" i="4"/>
  <c r="K519" i="4"/>
  <c r="I519" i="4"/>
  <c r="I466" i="4"/>
  <c r="K466" i="4"/>
  <c r="L466" i="4"/>
  <c r="M466" i="4"/>
  <c r="N466" i="4"/>
  <c r="O466" i="4"/>
  <c r="P466" i="4"/>
  <c r="Q466" i="4"/>
  <c r="I566" i="4"/>
  <c r="K566" i="4"/>
  <c r="L566" i="4"/>
  <c r="M566" i="4"/>
  <c r="N566" i="4"/>
  <c r="O566" i="4"/>
  <c r="P566" i="4"/>
  <c r="Q566" i="4"/>
  <c r="I482" i="4"/>
  <c r="K482" i="4"/>
  <c r="L482" i="4"/>
  <c r="M482" i="4"/>
  <c r="N482" i="4"/>
  <c r="O482" i="4"/>
  <c r="P482" i="4"/>
  <c r="Q482" i="4"/>
  <c r="Q480" i="4"/>
  <c r="Q478" i="4" s="1"/>
  <c r="P480" i="4"/>
  <c r="P478" i="4" s="1"/>
  <c r="O480" i="4"/>
  <c r="N480" i="4"/>
  <c r="N478" i="4" s="1"/>
  <c r="M480" i="4"/>
  <c r="M478" i="4" s="1"/>
  <c r="L480" i="4"/>
  <c r="L478" i="4" s="1"/>
  <c r="K480" i="4"/>
  <c r="K478" i="4" s="1"/>
  <c r="I480" i="4"/>
  <c r="I478" i="4" s="1"/>
  <c r="Q516" i="4"/>
  <c r="P516" i="4"/>
  <c r="O516" i="4"/>
  <c r="N516" i="4"/>
  <c r="M516" i="4"/>
  <c r="L516" i="4"/>
  <c r="K516" i="4"/>
  <c r="I516" i="4"/>
  <c r="Q505" i="4"/>
  <c r="P505" i="4"/>
  <c r="O505" i="4"/>
  <c r="N505" i="4"/>
  <c r="M505" i="4"/>
  <c r="L505" i="4"/>
  <c r="K505" i="4"/>
  <c r="I505" i="4"/>
  <c r="Q503" i="4"/>
  <c r="P503" i="4"/>
  <c r="O503" i="4"/>
  <c r="N503" i="4"/>
  <c r="M503" i="4"/>
  <c r="L503" i="4"/>
  <c r="K503" i="4"/>
  <c r="I503" i="4"/>
  <c r="Q501" i="4"/>
  <c r="P501" i="4"/>
  <c r="O501" i="4"/>
  <c r="N501" i="4"/>
  <c r="M501" i="4"/>
  <c r="L501" i="4"/>
  <c r="K501" i="4"/>
  <c r="I501" i="4"/>
  <c r="Q499" i="4"/>
  <c r="P499" i="4"/>
  <c r="O499" i="4"/>
  <c r="N499" i="4"/>
  <c r="M499" i="4"/>
  <c r="L499" i="4"/>
  <c r="K499" i="4"/>
  <c r="I499" i="4"/>
  <c r="Q496" i="4"/>
  <c r="P496" i="4"/>
  <c r="O496" i="4"/>
  <c r="N496" i="4"/>
  <c r="M496" i="4"/>
  <c r="L496" i="4"/>
  <c r="K496" i="4"/>
  <c r="I496" i="4"/>
  <c r="O48" i="4"/>
  <c r="I493" i="4"/>
  <c r="I492" i="4" s="1"/>
  <c r="K493" i="4"/>
  <c r="K492" i="4" s="1"/>
  <c r="L493" i="4"/>
  <c r="L492" i="4" s="1"/>
  <c r="M493" i="4"/>
  <c r="M492" i="4" s="1"/>
  <c r="N493" i="4"/>
  <c r="N492" i="4" s="1"/>
  <c r="O493" i="4"/>
  <c r="O492" i="4" s="1"/>
  <c r="P493" i="4"/>
  <c r="P492" i="4" s="1"/>
  <c r="Q493" i="4"/>
  <c r="Q492" i="4" s="1"/>
  <c r="I213" i="4"/>
  <c r="K213" i="4"/>
  <c r="L213" i="4"/>
  <c r="M213" i="4"/>
  <c r="N213" i="4"/>
  <c r="O213" i="4"/>
  <c r="P213" i="4"/>
  <c r="Q213" i="4"/>
  <c r="I90" i="4"/>
  <c r="K90" i="4"/>
  <c r="L90" i="4"/>
  <c r="M90" i="4"/>
  <c r="N90" i="4"/>
  <c r="O90" i="4"/>
  <c r="P90" i="4"/>
  <c r="Q90" i="4"/>
  <c r="Q540" i="4"/>
  <c r="P540" i="4"/>
  <c r="O540" i="4"/>
  <c r="N540" i="4"/>
  <c r="M540" i="4"/>
  <c r="L540" i="4"/>
  <c r="K540" i="4"/>
  <c r="I540" i="4"/>
  <c r="Q147" i="4"/>
  <c r="P147" i="4"/>
  <c r="O147" i="4"/>
  <c r="N147" i="4"/>
  <c r="M147" i="4"/>
  <c r="L147" i="4"/>
  <c r="K147" i="4"/>
  <c r="I147" i="4"/>
  <c r="P421" i="4"/>
  <c r="P420" i="4" s="1"/>
  <c r="O421" i="4"/>
  <c r="O420" i="4" s="1"/>
  <c r="N421" i="4"/>
  <c r="N420" i="4" s="1"/>
  <c r="M421" i="4"/>
  <c r="M420" i="4" s="1"/>
  <c r="L421" i="4"/>
  <c r="L420" i="4" s="1"/>
  <c r="K421" i="4"/>
  <c r="K420" i="4" s="1"/>
  <c r="I421" i="4"/>
  <c r="I420" i="4" s="1"/>
  <c r="Q580" i="4"/>
  <c r="P580" i="4"/>
  <c r="O580" i="4"/>
  <c r="N580" i="4"/>
  <c r="M580" i="4"/>
  <c r="L580" i="4"/>
  <c r="K580" i="4"/>
  <c r="I580" i="4"/>
  <c r="Q576" i="4"/>
  <c r="P576" i="4"/>
  <c r="O576" i="4"/>
  <c r="N576" i="4"/>
  <c r="M576" i="4"/>
  <c r="L576" i="4"/>
  <c r="K576" i="4"/>
  <c r="I576" i="4"/>
  <c r="Q578" i="4"/>
  <c r="P578" i="4"/>
  <c r="O578" i="4"/>
  <c r="N578" i="4"/>
  <c r="M578" i="4"/>
  <c r="L578" i="4"/>
  <c r="K578" i="4"/>
  <c r="I578" i="4"/>
  <c r="Q560" i="4"/>
  <c r="P560" i="4"/>
  <c r="O560" i="4"/>
  <c r="N560" i="4"/>
  <c r="M560" i="4"/>
  <c r="L560" i="4"/>
  <c r="K560" i="4"/>
  <c r="I560" i="4"/>
  <c r="I398" i="4"/>
  <c r="K398" i="4"/>
  <c r="L398" i="4"/>
  <c r="M398" i="4"/>
  <c r="N398" i="4"/>
  <c r="O398" i="4"/>
  <c r="P398" i="4"/>
  <c r="Q398" i="4"/>
  <c r="I392" i="4"/>
  <c r="K392" i="4"/>
  <c r="L392" i="4"/>
  <c r="M392" i="4"/>
  <c r="N392" i="4"/>
  <c r="O392" i="4"/>
  <c r="P392" i="4"/>
  <c r="Q392" i="4"/>
  <c r="I266" i="4"/>
  <c r="K266" i="4"/>
  <c r="L266" i="4"/>
  <c r="M266" i="4"/>
  <c r="N266" i="4"/>
  <c r="O266" i="4"/>
  <c r="P266" i="4"/>
  <c r="Q266" i="4"/>
  <c r="I189" i="4"/>
  <c r="K189" i="4"/>
  <c r="L189" i="4"/>
  <c r="M189" i="4"/>
  <c r="N189" i="4"/>
  <c r="O189" i="4"/>
  <c r="P189" i="4"/>
  <c r="Q189" i="4"/>
  <c r="I180" i="4"/>
  <c r="K180" i="4"/>
  <c r="L180" i="4"/>
  <c r="M180" i="4"/>
  <c r="N180" i="4"/>
  <c r="O180" i="4"/>
  <c r="P180" i="4"/>
  <c r="Q180" i="4"/>
  <c r="P396" i="4"/>
  <c r="M396" i="4"/>
  <c r="M132" i="4"/>
  <c r="N132" i="4"/>
  <c r="H70" i="4"/>
  <c r="H68" i="4"/>
  <c r="G68" i="4" s="1"/>
  <c r="H65" i="4"/>
  <c r="G65" i="4" s="1"/>
  <c r="H64" i="4"/>
  <c r="H63" i="4"/>
  <c r="G63" i="4" s="1"/>
  <c r="H61" i="4"/>
  <c r="H59" i="4"/>
  <c r="G59" i="4" s="1"/>
  <c r="G58" i="4" s="1"/>
  <c r="H57" i="4"/>
  <c r="H56" i="4"/>
  <c r="H55" i="4"/>
  <c r="I60" i="4"/>
  <c r="K60" i="4"/>
  <c r="L60" i="4"/>
  <c r="M60" i="4"/>
  <c r="N60" i="4"/>
  <c r="O60" i="4"/>
  <c r="P60" i="4"/>
  <c r="Q60" i="4"/>
  <c r="I62" i="4"/>
  <c r="K62" i="4"/>
  <c r="L62" i="4"/>
  <c r="M62" i="4"/>
  <c r="N62" i="4"/>
  <c r="O62" i="4"/>
  <c r="P62" i="4"/>
  <c r="Q62" i="4"/>
  <c r="I67" i="4"/>
  <c r="I66" i="4" s="1"/>
  <c r="K67" i="4"/>
  <c r="K66" i="4" s="1"/>
  <c r="L67" i="4"/>
  <c r="L66" i="4" s="1"/>
  <c r="M67" i="4"/>
  <c r="M66" i="4" s="1"/>
  <c r="N67" i="4"/>
  <c r="N66" i="4" s="1"/>
  <c r="O67" i="4"/>
  <c r="O66" i="4" s="1"/>
  <c r="P67" i="4"/>
  <c r="P66" i="4" s="1"/>
  <c r="Q67" i="4"/>
  <c r="Q66" i="4" s="1"/>
  <c r="I73" i="4"/>
  <c r="K73" i="4"/>
  <c r="L73" i="4"/>
  <c r="M73" i="4"/>
  <c r="N73" i="4"/>
  <c r="O73" i="4"/>
  <c r="P73" i="4"/>
  <c r="Q73" i="4"/>
  <c r="I75" i="4"/>
  <c r="K75" i="4"/>
  <c r="L75" i="4"/>
  <c r="M75" i="4"/>
  <c r="N75" i="4"/>
  <c r="O75" i="4"/>
  <c r="P75" i="4"/>
  <c r="Q75" i="4"/>
  <c r="I77" i="4"/>
  <c r="K77" i="4"/>
  <c r="L77" i="4"/>
  <c r="M77" i="4"/>
  <c r="N77" i="4"/>
  <c r="O77" i="4"/>
  <c r="P77" i="4"/>
  <c r="Q77" i="4"/>
  <c r="I80" i="4"/>
  <c r="I79" i="4" s="1"/>
  <c r="K80" i="4"/>
  <c r="K79" i="4" s="1"/>
  <c r="L80" i="4"/>
  <c r="L79" i="4" s="1"/>
  <c r="M80" i="4"/>
  <c r="M79" i="4" s="1"/>
  <c r="N80" i="4"/>
  <c r="N79" i="4" s="1"/>
  <c r="O80" i="4"/>
  <c r="O79" i="4" s="1"/>
  <c r="P80" i="4"/>
  <c r="P79" i="4" s="1"/>
  <c r="Q80" i="4"/>
  <c r="Q79" i="4" s="1"/>
  <c r="I87" i="4"/>
  <c r="I86" i="4" s="1"/>
  <c r="M87" i="4"/>
  <c r="M86" i="4" s="1"/>
  <c r="N87" i="4"/>
  <c r="N86" i="4" s="1"/>
  <c r="P87" i="4"/>
  <c r="P86" i="4" s="1"/>
  <c r="I92" i="4"/>
  <c r="M92" i="4"/>
  <c r="N92" i="4"/>
  <c r="O92" i="4"/>
  <c r="K92" i="4"/>
  <c r="L92" i="4"/>
  <c r="P92" i="4"/>
  <c r="Q92" i="4"/>
  <c r="I94" i="4"/>
  <c r="L94" i="4"/>
  <c r="M94" i="4"/>
  <c r="K94" i="4"/>
  <c r="N94" i="4"/>
  <c r="O94" i="4"/>
  <c r="P94" i="4"/>
  <c r="Q94" i="4"/>
  <c r="I96" i="4"/>
  <c r="K96" i="4"/>
  <c r="L96" i="4"/>
  <c r="M96" i="4"/>
  <c r="N96" i="4"/>
  <c r="O96" i="4"/>
  <c r="P96" i="4"/>
  <c r="Q96" i="4"/>
  <c r="I102" i="4"/>
  <c r="K102" i="4"/>
  <c r="L102" i="4"/>
  <c r="M102" i="4"/>
  <c r="N102" i="4"/>
  <c r="O102" i="4"/>
  <c r="P102" i="4"/>
  <c r="Q102" i="4"/>
  <c r="I104" i="4"/>
  <c r="K104" i="4"/>
  <c r="L104" i="4"/>
  <c r="M104" i="4"/>
  <c r="N104" i="4"/>
  <c r="O104" i="4"/>
  <c r="P104" i="4"/>
  <c r="Q104" i="4"/>
  <c r="I106" i="4"/>
  <c r="K106" i="4"/>
  <c r="M106" i="4"/>
  <c r="N106" i="4"/>
  <c r="O106" i="4"/>
  <c r="L106" i="4"/>
  <c r="P106" i="4"/>
  <c r="K112" i="4"/>
  <c r="I112" i="4"/>
  <c r="L112" i="4"/>
  <c r="M112" i="4"/>
  <c r="N112" i="4"/>
  <c r="O112" i="4"/>
  <c r="P112" i="4"/>
  <c r="Q112" i="4"/>
  <c r="M114" i="4"/>
  <c r="P114" i="4"/>
  <c r="K114" i="4"/>
  <c r="L114" i="4"/>
  <c r="N114" i="4"/>
  <c r="O114" i="4"/>
  <c r="Q114" i="4"/>
  <c r="M116" i="4"/>
  <c r="I116" i="4"/>
  <c r="N116" i="4"/>
  <c r="K116" i="4"/>
  <c r="O116" i="4"/>
  <c r="K119" i="4"/>
  <c r="L119" i="4"/>
  <c r="I119" i="4"/>
  <c r="M119" i="4"/>
  <c r="N119" i="4"/>
  <c r="O119" i="4"/>
  <c r="P119" i="4"/>
  <c r="Q119" i="4"/>
  <c r="I121" i="4"/>
  <c r="K121" i="4"/>
  <c r="L121" i="4"/>
  <c r="M121" i="4"/>
  <c r="N121" i="4"/>
  <c r="O121" i="4"/>
  <c r="P121" i="4"/>
  <c r="Q121" i="4"/>
  <c r="K127" i="4"/>
  <c r="I127" i="4"/>
  <c r="L127" i="4"/>
  <c r="M127" i="4"/>
  <c r="N127" i="4"/>
  <c r="O127" i="4"/>
  <c r="P127" i="4"/>
  <c r="Q127" i="4"/>
  <c r="K129" i="4"/>
  <c r="L129" i="4"/>
  <c r="P129" i="4"/>
  <c r="Q132" i="4"/>
  <c r="K132" i="4"/>
  <c r="L132" i="4"/>
  <c r="O132" i="4"/>
  <c r="P132" i="4"/>
  <c r="K154" i="4"/>
  <c r="L154" i="4"/>
  <c r="M154" i="4"/>
  <c r="N154" i="4"/>
  <c r="O154" i="4"/>
  <c r="P154" i="4"/>
  <c r="Q154" i="4"/>
  <c r="I156" i="4"/>
  <c r="K156" i="4"/>
  <c r="L156" i="4"/>
  <c r="M156" i="4"/>
  <c r="O156" i="4"/>
  <c r="P156" i="4"/>
  <c r="N156" i="4"/>
  <c r="I159" i="4"/>
  <c r="M159" i="4"/>
  <c r="K159" i="4"/>
  <c r="L159" i="4"/>
  <c r="N159" i="4"/>
  <c r="O159" i="4"/>
  <c r="P159" i="4"/>
  <c r="Q159" i="4"/>
  <c r="I161" i="4"/>
  <c r="K161" i="4"/>
  <c r="L161" i="4"/>
  <c r="M161" i="4"/>
  <c r="N161" i="4"/>
  <c r="O161" i="4"/>
  <c r="P161" i="4"/>
  <c r="Q161" i="4"/>
  <c r="I164" i="4"/>
  <c r="I163" i="4" s="1"/>
  <c r="K164" i="4"/>
  <c r="K163" i="4" s="1"/>
  <c r="L164" i="4"/>
  <c r="L163" i="4" s="1"/>
  <c r="M164" i="4"/>
  <c r="M163" i="4" s="1"/>
  <c r="N164" i="4"/>
  <c r="N163" i="4" s="1"/>
  <c r="O164" i="4"/>
  <c r="O163" i="4" s="1"/>
  <c r="P164" i="4"/>
  <c r="P163" i="4" s="1"/>
  <c r="Q164" i="4"/>
  <c r="Q163" i="4" s="1"/>
  <c r="I167" i="4"/>
  <c r="M167" i="4"/>
  <c r="P167" i="4"/>
  <c r="Q167" i="4"/>
  <c r="K167" i="4"/>
  <c r="L167" i="4"/>
  <c r="N167" i="4"/>
  <c r="O167" i="4"/>
  <c r="I169" i="4"/>
  <c r="K169" i="4"/>
  <c r="L169" i="4"/>
  <c r="M169" i="4"/>
  <c r="N169" i="4"/>
  <c r="O169" i="4"/>
  <c r="P169" i="4"/>
  <c r="Q169" i="4"/>
  <c r="Q166" i="4" s="1"/>
  <c r="L173" i="4"/>
  <c r="O173" i="4"/>
  <c r="I173" i="4"/>
  <c r="K173" i="4"/>
  <c r="M173" i="4"/>
  <c r="N173" i="4"/>
  <c r="P173" i="4"/>
  <c r="Q173" i="4"/>
  <c r="K175" i="4"/>
  <c r="L175" i="4"/>
  <c r="M175" i="4"/>
  <c r="N175" i="4"/>
  <c r="O175" i="4"/>
  <c r="P175" i="4"/>
  <c r="Q175" i="4"/>
  <c r="P177" i="4"/>
  <c r="I177" i="4"/>
  <c r="K177" i="4"/>
  <c r="L177" i="4"/>
  <c r="M177" i="4"/>
  <c r="N177" i="4"/>
  <c r="O177" i="4"/>
  <c r="Q177" i="4"/>
  <c r="L183" i="4"/>
  <c r="P183" i="4"/>
  <c r="K183" i="4"/>
  <c r="M183" i="4"/>
  <c r="N183" i="4"/>
  <c r="O183" i="4"/>
  <c r="Q183" i="4"/>
  <c r="I185" i="4"/>
  <c r="K185" i="4"/>
  <c r="L185" i="4"/>
  <c r="M185" i="4"/>
  <c r="N185" i="4"/>
  <c r="O185" i="4"/>
  <c r="P185" i="4"/>
  <c r="Q185" i="4"/>
  <c r="I187" i="4"/>
  <c r="K187" i="4"/>
  <c r="L187" i="4"/>
  <c r="M187" i="4"/>
  <c r="N187" i="4"/>
  <c r="O187" i="4"/>
  <c r="P187" i="4"/>
  <c r="Q187" i="4"/>
  <c r="M192" i="4"/>
  <c r="K192" i="4"/>
  <c r="L192" i="4"/>
  <c r="N192" i="4"/>
  <c r="O192" i="4"/>
  <c r="P192" i="4"/>
  <c r="Q192" i="4"/>
  <c r="I194" i="4"/>
  <c r="K194" i="4"/>
  <c r="L194" i="4"/>
  <c r="M194" i="4"/>
  <c r="N194" i="4"/>
  <c r="O194" i="4"/>
  <c r="P194" i="4"/>
  <c r="Q194" i="4"/>
  <c r="I196" i="4"/>
  <c r="K196" i="4"/>
  <c r="L196" i="4"/>
  <c r="M196" i="4"/>
  <c r="N196" i="4"/>
  <c r="O196" i="4"/>
  <c r="P196" i="4"/>
  <c r="Q196" i="4"/>
  <c r="I198" i="4"/>
  <c r="K198" i="4"/>
  <c r="L198" i="4"/>
  <c r="M198" i="4"/>
  <c r="N198" i="4"/>
  <c r="O198" i="4"/>
  <c r="P198" i="4"/>
  <c r="Q198" i="4"/>
  <c r="I201" i="4"/>
  <c r="N201" i="4"/>
  <c r="Q201" i="4"/>
  <c r="K201" i="4"/>
  <c r="L201" i="4"/>
  <c r="M201" i="4"/>
  <c r="O201" i="4"/>
  <c r="P201" i="4"/>
  <c r="L203" i="4"/>
  <c r="O203" i="4"/>
  <c r="I203" i="4"/>
  <c r="K203" i="4"/>
  <c r="M203" i="4"/>
  <c r="N203" i="4"/>
  <c r="P203" i="4"/>
  <c r="Q203" i="4"/>
  <c r="I207" i="4"/>
  <c r="P207" i="4"/>
  <c r="Q207" i="4"/>
  <c r="K207" i="4"/>
  <c r="L207" i="4"/>
  <c r="M207" i="4"/>
  <c r="N207" i="4"/>
  <c r="O207" i="4"/>
  <c r="K209" i="4"/>
  <c r="L209" i="4"/>
  <c r="I209" i="4"/>
  <c r="M209" i="4"/>
  <c r="N209" i="4"/>
  <c r="O209" i="4"/>
  <c r="P209" i="4"/>
  <c r="Q209" i="4"/>
  <c r="I211" i="4"/>
  <c r="N211" i="4"/>
  <c r="K211" i="4"/>
  <c r="L211" i="4"/>
  <c r="M211" i="4"/>
  <c r="O211" i="4"/>
  <c r="P211" i="4"/>
  <c r="Q211" i="4"/>
  <c r="I219" i="4"/>
  <c r="K219" i="4"/>
  <c r="L219" i="4"/>
  <c r="M219" i="4"/>
  <c r="N219" i="4"/>
  <c r="O219" i="4"/>
  <c r="P219" i="4"/>
  <c r="Q219" i="4"/>
  <c r="I221" i="4"/>
  <c r="K221" i="4"/>
  <c r="L221" i="4"/>
  <c r="M221" i="4"/>
  <c r="N221" i="4"/>
  <c r="O221" i="4"/>
  <c r="P221" i="4"/>
  <c r="Q221" i="4"/>
  <c r="I224" i="4"/>
  <c r="I223" i="4" s="1"/>
  <c r="K224" i="4"/>
  <c r="K223" i="4" s="1"/>
  <c r="L224" i="4"/>
  <c r="L223" i="4" s="1"/>
  <c r="M224" i="4"/>
  <c r="M223" i="4" s="1"/>
  <c r="N224" i="4"/>
  <c r="N223" i="4" s="1"/>
  <c r="O224" i="4"/>
  <c r="O223" i="4" s="1"/>
  <c r="P224" i="4"/>
  <c r="P223" i="4" s="1"/>
  <c r="Q224" i="4"/>
  <c r="Q223" i="4" s="1"/>
  <c r="I226" i="4"/>
  <c r="K226" i="4"/>
  <c r="L226" i="4"/>
  <c r="M226" i="4"/>
  <c r="N226" i="4"/>
  <c r="O226" i="4"/>
  <c r="P226" i="4"/>
  <c r="Q226" i="4"/>
  <c r="I229" i="4"/>
  <c r="K229" i="4"/>
  <c r="L229" i="4"/>
  <c r="M229" i="4"/>
  <c r="N229" i="4"/>
  <c r="O229" i="4"/>
  <c r="P229" i="4"/>
  <c r="Q229" i="4"/>
  <c r="I231" i="4"/>
  <c r="K231" i="4"/>
  <c r="L231" i="4"/>
  <c r="M231" i="4"/>
  <c r="N231" i="4"/>
  <c r="O231" i="4"/>
  <c r="P231" i="4"/>
  <c r="Q231" i="4"/>
  <c r="I233" i="4"/>
  <c r="K233" i="4"/>
  <c r="L233" i="4"/>
  <c r="M233" i="4"/>
  <c r="N233" i="4"/>
  <c r="O233" i="4"/>
  <c r="P233" i="4"/>
  <c r="Q233" i="4"/>
  <c r="I236" i="4"/>
  <c r="K236" i="4"/>
  <c r="L236" i="4"/>
  <c r="M236" i="4"/>
  <c r="N236" i="4"/>
  <c r="O236" i="4"/>
  <c r="P236" i="4"/>
  <c r="Q236" i="4"/>
  <c r="I239" i="4"/>
  <c r="I238" i="4" s="1"/>
  <c r="K239" i="4"/>
  <c r="K238" i="4" s="1"/>
  <c r="L239" i="4"/>
  <c r="L238" i="4" s="1"/>
  <c r="M239" i="4"/>
  <c r="M238" i="4" s="1"/>
  <c r="N239" i="4"/>
  <c r="N238" i="4" s="1"/>
  <c r="O239" i="4"/>
  <c r="O238" i="4" s="1"/>
  <c r="P239" i="4"/>
  <c r="P238" i="4" s="1"/>
  <c r="Q239" i="4"/>
  <c r="Q238" i="4" s="1"/>
  <c r="I254" i="4"/>
  <c r="N254" i="4"/>
  <c r="Q254" i="4"/>
  <c r="K254" i="4"/>
  <c r="L254" i="4"/>
  <c r="M254" i="4"/>
  <c r="O254" i="4"/>
  <c r="P254" i="4"/>
  <c r="I260" i="4"/>
  <c r="K260" i="4"/>
  <c r="L260" i="4"/>
  <c r="M260" i="4"/>
  <c r="N260" i="4"/>
  <c r="O260" i="4"/>
  <c r="P260" i="4"/>
  <c r="Q260" i="4"/>
  <c r="K262" i="4"/>
  <c r="O262" i="4"/>
  <c r="L262" i="4"/>
  <c r="M262" i="4"/>
  <c r="N262" i="4"/>
  <c r="P262" i="4"/>
  <c r="Q262" i="4"/>
  <c r="M264" i="4"/>
  <c r="O264" i="4"/>
  <c r="P264" i="4"/>
  <c r="K264" i="4"/>
  <c r="L264" i="4"/>
  <c r="N264" i="4"/>
  <c r="Q264" i="4"/>
  <c r="I271" i="4"/>
  <c r="I269" i="4" s="1"/>
  <c r="L271" i="4"/>
  <c r="L269" i="4" s="1"/>
  <c r="M271" i="4"/>
  <c r="M269" i="4" s="1"/>
  <c r="P271" i="4"/>
  <c r="P269" i="4" s="1"/>
  <c r="Q271" i="4"/>
  <c r="Q269" i="4" s="1"/>
  <c r="K271" i="4"/>
  <c r="K269" i="4" s="1"/>
  <c r="N271" i="4"/>
  <c r="N269" i="4" s="1"/>
  <c r="O271" i="4"/>
  <c r="O269" i="4" s="1"/>
  <c r="K273" i="4"/>
  <c r="O273" i="4"/>
  <c r="L273" i="4"/>
  <c r="M273" i="4"/>
  <c r="N273" i="4"/>
  <c r="P273" i="4"/>
  <c r="Q273" i="4"/>
  <c r="N275" i="4"/>
  <c r="O275" i="4"/>
  <c r="P275" i="4"/>
  <c r="Q275" i="4"/>
  <c r="N277" i="4"/>
  <c r="K277" i="4"/>
  <c r="O277" i="4"/>
  <c r="I280" i="4"/>
  <c r="K280" i="4"/>
  <c r="L280" i="4"/>
  <c r="M280" i="4"/>
  <c r="N280" i="4"/>
  <c r="O280" i="4"/>
  <c r="P280" i="4"/>
  <c r="Q280" i="4"/>
  <c r="L282" i="4"/>
  <c r="I282" i="4"/>
  <c r="K282" i="4"/>
  <c r="M282" i="4"/>
  <c r="N282" i="4"/>
  <c r="O282" i="4"/>
  <c r="P282" i="4"/>
  <c r="Q282" i="4"/>
  <c r="I284" i="4"/>
  <c r="P284" i="4"/>
  <c r="Q284" i="4"/>
  <c r="K284" i="4"/>
  <c r="L284" i="4"/>
  <c r="M284" i="4"/>
  <c r="N284" i="4"/>
  <c r="O284" i="4"/>
  <c r="I286" i="4"/>
  <c r="K286" i="4"/>
  <c r="L286" i="4"/>
  <c r="M286" i="4"/>
  <c r="N286" i="4"/>
  <c r="O286" i="4"/>
  <c r="P286" i="4"/>
  <c r="Q286" i="4"/>
  <c r="I289" i="4"/>
  <c r="K289" i="4"/>
  <c r="L289" i="4"/>
  <c r="M289" i="4"/>
  <c r="N289" i="4"/>
  <c r="O289" i="4"/>
  <c r="P289" i="4"/>
  <c r="Q289" i="4"/>
  <c r="I291" i="4"/>
  <c r="K291" i="4"/>
  <c r="L291" i="4"/>
  <c r="M291" i="4"/>
  <c r="N291" i="4"/>
  <c r="O291" i="4"/>
  <c r="P291" i="4"/>
  <c r="Q291" i="4"/>
  <c r="I293" i="4"/>
  <c r="I288" i="4" s="1"/>
  <c r="K293" i="4"/>
  <c r="L293" i="4"/>
  <c r="L288" i="4" s="1"/>
  <c r="M293" i="4"/>
  <c r="N293" i="4"/>
  <c r="O293" i="4"/>
  <c r="P293" i="4"/>
  <c r="Q293" i="4"/>
  <c r="Q288" i="4" s="1"/>
  <c r="I304" i="4"/>
  <c r="K304" i="4"/>
  <c r="L304" i="4"/>
  <c r="M304" i="4"/>
  <c r="N304" i="4"/>
  <c r="O304" i="4"/>
  <c r="P304" i="4"/>
  <c r="Q304" i="4"/>
  <c r="I311" i="4"/>
  <c r="I310" i="4" s="1"/>
  <c r="K311" i="4"/>
  <c r="K310" i="4" s="1"/>
  <c r="L311" i="4"/>
  <c r="L310" i="4" s="1"/>
  <c r="M311" i="4"/>
  <c r="M310" i="4" s="1"/>
  <c r="N311" i="4"/>
  <c r="N310" i="4" s="1"/>
  <c r="O311" i="4"/>
  <c r="O310" i="4" s="1"/>
  <c r="P311" i="4"/>
  <c r="P310" i="4" s="1"/>
  <c r="Q311" i="4"/>
  <c r="Q310" i="4" s="1"/>
  <c r="I316" i="4"/>
  <c r="I314" i="4" s="1"/>
  <c r="K316" i="4"/>
  <c r="K314" i="4" s="1"/>
  <c r="L316" i="4"/>
  <c r="L314" i="4" s="1"/>
  <c r="M316" i="4"/>
  <c r="M314" i="4" s="1"/>
  <c r="N316" i="4"/>
  <c r="N314" i="4" s="1"/>
  <c r="O316" i="4"/>
  <c r="O314" i="4" s="1"/>
  <c r="P316" i="4"/>
  <c r="P314" i="4" s="1"/>
  <c r="Q316" i="4"/>
  <c r="Q314" i="4" s="1"/>
  <c r="M318" i="4"/>
  <c r="K318" i="4"/>
  <c r="L318" i="4"/>
  <c r="N318" i="4"/>
  <c r="O318" i="4"/>
  <c r="P318" i="4"/>
  <c r="Q318" i="4"/>
  <c r="I322" i="4"/>
  <c r="I321" i="4" s="1"/>
  <c r="K322" i="4"/>
  <c r="K321" i="4" s="1"/>
  <c r="L322" i="4"/>
  <c r="L321" i="4" s="1"/>
  <c r="M322" i="4"/>
  <c r="M321" i="4" s="1"/>
  <c r="N322" i="4"/>
  <c r="N321" i="4" s="1"/>
  <c r="O322" i="4"/>
  <c r="O321" i="4" s="1"/>
  <c r="P322" i="4"/>
  <c r="P321" i="4" s="1"/>
  <c r="Q322" i="4"/>
  <c r="Q321" i="4" s="1"/>
  <c r="M324" i="4"/>
  <c r="O324" i="4"/>
  <c r="P324" i="4"/>
  <c r="I324" i="4"/>
  <c r="K324" i="4"/>
  <c r="L324" i="4"/>
  <c r="N324" i="4"/>
  <c r="Q324" i="4"/>
  <c r="I330" i="4"/>
  <c r="N330" i="4"/>
  <c r="K330" i="4"/>
  <c r="L330" i="4"/>
  <c r="M330" i="4"/>
  <c r="O330" i="4"/>
  <c r="P330" i="4"/>
  <c r="Q330" i="4"/>
  <c r="I332" i="4"/>
  <c r="K332" i="4"/>
  <c r="L332" i="4"/>
  <c r="M332" i="4"/>
  <c r="N332" i="4"/>
  <c r="O332" i="4"/>
  <c r="P332" i="4"/>
  <c r="Q332" i="4"/>
  <c r="N334" i="4"/>
  <c r="M334" i="4"/>
  <c r="K337" i="4"/>
  <c r="I337" i="4"/>
  <c r="L337" i="4"/>
  <c r="M337" i="4"/>
  <c r="N337" i="4"/>
  <c r="O337" i="4"/>
  <c r="P337" i="4"/>
  <c r="Q337" i="4"/>
  <c r="I339" i="4"/>
  <c r="M339" i="4"/>
  <c r="Q339" i="4"/>
  <c r="K339" i="4"/>
  <c r="L339" i="4"/>
  <c r="N339" i="4"/>
  <c r="O339" i="4"/>
  <c r="P339" i="4"/>
  <c r="K341" i="4"/>
  <c r="N341" i="4"/>
  <c r="O341" i="4"/>
  <c r="L341" i="4"/>
  <c r="P341" i="4"/>
  <c r="I344" i="4"/>
  <c r="K344" i="4"/>
  <c r="L344" i="4"/>
  <c r="M344" i="4"/>
  <c r="N344" i="4"/>
  <c r="O344" i="4"/>
  <c r="P344" i="4"/>
  <c r="Q344" i="4"/>
  <c r="I346" i="4"/>
  <c r="K346" i="4"/>
  <c r="L346" i="4"/>
  <c r="M346" i="4"/>
  <c r="N346" i="4"/>
  <c r="O346" i="4"/>
  <c r="P346" i="4"/>
  <c r="Q346" i="4"/>
  <c r="I348" i="4"/>
  <c r="N348" i="4"/>
  <c r="K348" i="4"/>
  <c r="L348" i="4"/>
  <c r="M348" i="4"/>
  <c r="O348" i="4"/>
  <c r="P348" i="4"/>
  <c r="Q348" i="4"/>
  <c r="I356" i="4"/>
  <c r="K356" i="4"/>
  <c r="L356" i="4"/>
  <c r="M356" i="4"/>
  <c r="N356" i="4"/>
  <c r="O356" i="4"/>
  <c r="P356" i="4"/>
  <c r="Q356" i="4"/>
  <c r="I358" i="4"/>
  <c r="K358" i="4"/>
  <c r="L358" i="4"/>
  <c r="M358" i="4"/>
  <c r="N358" i="4"/>
  <c r="O358" i="4"/>
  <c r="P358" i="4"/>
  <c r="Q358" i="4"/>
  <c r="I360" i="4"/>
  <c r="K360" i="4"/>
  <c r="L360" i="4"/>
  <c r="M360" i="4"/>
  <c r="N360" i="4"/>
  <c r="O360" i="4"/>
  <c r="P360" i="4"/>
  <c r="Q360" i="4"/>
  <c r="I364" i="4"/>
  <c r="K364" i="4"/>
  <c r="L364" i="4"/>
  <c r="M364" i="4"/>
  <c r="N364" i="4"/>
  <c r="O364" i="4"/>
  <c r="P364" i="4"/>
  <c r="Q364" i="4"/>
  <c r="I367" i="4"/>
  <c r="I366" i="4" s="1"/>
  <c r="K367" i="4"/>
  <c r="K366" i="4" s="1"/>
  <c r="L367" i="4"/>
  <c r="L366" i="4" s="1"/>
  <c r="M367" i="4"/>
  <c r="M366" i="4" s="1"/>
  <c r="N367" i="4"/>
  <c r="N366" i="4" s="1"/>
  <c r="O367" i="4"/>
  <c r="O366" i="4" s="1"/>
  <c r="P367" i="4"/>
  <c r="P366" i="4" s="1"/>
  <c r="Q367" i="4"/>
  <c r="Q366" i="4" s="1"/>
  <c r="I371" i="4"/>
  <c r="I370" i="4" s="1"/>
  <c r="I369" i="4" s="1"/>
  <c r="K371" i="4"/>
  <c r="K370" i="4" s="1"/>
  <c r="K369" i="4" s="1"/>
  <c r="L371" i="4"/>
  <c r="L370" i="4" s="1"/>
  <c r="L369" i="4" s="1"/>
  <c r="M371" i="4"/>
  <c r="M370" i="4" s="1"/>
  <c r="M369" i="4" s="1"/>
  <c r="N371" i="4"/>
  <c r="N370" i="4" s="1"/>
  <c r="N369" i="4" s="1"/>
  <c r="O371" i="4"/>
  <c r="O370" i="4" s="1"/>
  <c r="O369" i="4" s="1"/>
  <c r="P371" i="4"/>
  <c r="P370" i="4" s="1"/>
  <c r="P369" i="4" s="1"/>
  <c r="Q371" i="4"/>
  <c r="Q370" i="4" s="1"/>
  <c r="Q369" i="4" s="1"/>
  <c r="L375" i="4"/>
  <c r="P375" i="4"/>
  <c r="I375" i="4"/>
  <c r="K375" i="4"/>
  <c r="M375" i="4"/>
  <c r="N375" i="4"/>
  <c r="O375" i="4"/>
  <c r="Q375" i="4"/>
  <c r="N377" i="4"/>
  <c r="Q377" i="4"/>
  <c r="I377" i="4"/>
  <c r="K377" i="4"/>
  <c r="L377" i="4"/>
  <c r="M377" i="4"/>
  <c r="O377" i="4"/>
  <c r="P377" i="4"/>
  <c r="K380" i="4"/>
  <c r="I380" i="4"/>
  <c r="L380" i="4"/>
  <c r="M380" i="4"/>
  <c r="N380" i="4"/>
  <c r="O380" i="4"/>
  <c r="P380" i="4"/>
  <c r="Q380" i="4"/>
  <c r="I382" i="4"/>
  <c r="K382" i="4"/>
  <c r="L382" i="4"/>
  <c r="M382" i="4"/>
  <c r="N382" i="4"/>
  <c r="O382" i="4"/>
  <c r="P382" i="4"/>
  <c r="Q382" i="4"/>
  <c r="I385" i="4"/>
  <c r="K385" i="4"/>
  <c r="L385" i="4"/>
  <c r="M385" i="4"/>
  <c r="N385" i="4"/>
  <c r="O385" i="4"/>
  <c r="P385" i="4"/>
  <c r="Q385" i="4"/>
  <c r="I387" i="4"/>
  <c r="K387" i="4"/>
  <c r="L387" i="4"/>
  <c r="M387" i="4"/>
  <c r="N387" i="4"/>
  <c r="O387" i="4"/>
  <c r="P387" i="4"/>
  <c r="Q387" i="4"/>
  <c r="I389" i="4"/>
  <c r="K389" i="4"/>
  <c r="L389" i="4"/>
  <c r="M389" i="4"/>
  <c r="N389" i="4"/>
  <c r="O389" i="4"/>
  <c r="P389" i="4"/>
  <c r="Q389" i="4"/>
  <c r="O394" i="4"/>
  <c r="I394" i="4"/>
  <c r="K394" i="4"/>
  <c r="L394" i="4"/>
  <c r="M394" i="4"/>
  <c r="N394" i="4"/>
  <c r="P394" i="4"/>
  <c r="Q394" i="4"/>
  <c r="O396" i="4"/>
  <c r="K396" i="4"/>
  <c r="L396" i="4"/>
  <c r="N396" i="4"/>
  <c r="Q396" i="4"/>
  <c r="L402" i="4"/>
  <c r="K402" i="4"/>
  <c r="M402" i="4"/>
  <c r="O402" i="4"/>
  <c r="P402" i="4"/>
  <c r="I402" i="4"/>
  <c r="I405" i="4"/>
  <c r="P405" i="4"/>
  <c r="Q405" i="4"/>
  <c r="K405" i="4"/>
  <c r="L405" i="4"/>
  <c r="M405" i="4"/>
  <c r="N405" i="4"/>
  <c r="O405" i="4"/>
  <c r="K407" i="4"/>
  <c r="L407" i="4"/>
  <c r="M407" i="4"/>
  <c r="N407" i="4"/>
  <c r="O407" i="4"/>
  <c r="P407" i="4"/>
  <c r="Q407" i="4"/>
  <c r="I410" i="4"/>
  <c r="I409" i="4" s="1"/>
  <c r="K410" i="4"/>
  <c r="K409" i="4" s="1"/>
  <c r="L410" i="4"/>
  <c r="L409" i="4" s="1"/>
  <c r="M410" i="4"/>
  <c r="M409" i="4" s="1"/>
  <c r="N410" i="4"/>
  <c r="N409" i="4" s="1"/>
  <c r="O410" i="4"/>
  <c r="O409" i="4" s="1"/>
  <c r="P410" i="4"/>
  <c r="P409" i="4" s="1"/>
  <c r="Q410" i="4"/>
  <c r="Q409" i="4" s="1"/>
  <c r="I414" i="4"/>
  <c r="I413" i="4" s="1"/>
  <c r="I412" i="4" s="1"/>
  <c r="L414" i="4"/>
  <c r="L413" i="4" s="1"/>
  <c r="L412" i="4" s="1"/>
  <c r="M414" i="4"/>
  <c r="M413" i="4" s="1"/>
  <c r="M412" i="4" s="1"/>
  <c r="P414" i="4"/>
  <c r="P413" i="4" s="1"/>
  <c r="P412" i="4" s="1"/>
  <c r="N414" i="4"/>
  <c r="N413" i="4" s="1"/>
  <c r="N412" i="4" s="1"/>
  <c r="Q414" i="4"/>
  <c r="Q413" i="4" s="1"/>
  <c r="Q412" i="4" s="1"/>
  <c r="I427" i="4"/>
  <c r="K427" i="4"/>
  <c r="M427" i="4"/>
  <c r="N427" i="4"/>
  <c r="O427" i="4"/>
  <c r="P427" i="4"/>
  <c r="K433" i="4"/>
  <c r="N433" i="4"/>
  <c r="O433" i="4"/>
  <c r="P433" i="4"/>
  <c r="Q433" i="4"/>
  <c r="Q435" i="4"/>
  <c r="K435" i="4"/>
  <c r="L435" i="4"/>
  <c r="M435" i="4"/>
  <c r="N435" i="4"/>
  <c r="O435" i="4"/>
  <c r="P435" i="4"/>
  <c r="I438" i="4"/>
  <c r="K438" i="4"/>
  <c r="L438" i="4"/>
  <c r="M438" i="4"/>
  <c r="N438" i="4"/>
  <c r="O438" i="4"/>
  <c r="P438" i="4"/>
  <c r="Q438" i="4"/>
  <c r="I459" i="4"/>
  <c r="K459" i="4"/>
  <c r="L459" i="4"/>
  <c r="M459" i="4"/>
  <c r="N459" i="4"/>
  <c r="O459" i="4"/>
  <c r="P459" i="4"/>
  <c r="Q459" i="4"/>
  <c r="K474" i="4"/>
  <c r="K473" i="4" s="1"/>
  <c r="K472" i="4" s="1"/>
  <c r="L474" i="4"/>
  <c r="L473" i="4" s="1"/>
  <c r="L472" i="4" s="1"/>
  <c r="M474" i="4"/>
  <c r="M473" i="4" s="1"/>
  <c r="M472" i="4" s="1"/>
  <c r="N474" i="4"/>
  <c r="N473" i="4" s="1"/>
  <c r="N472" i="4" s="1"/>
  <c r="O474" i="4"/>
  <c r="O473" i="4" s="1"/>
  <c r="O472" i="4" s="1"/>
  <c r="P474" i="4"/>
  <c r="P473" i="4" s="1"/>
  <c r="P472" i="4" s="1"/>
  <c r="Q474" i="4"/>
  <c r="Q473" i="4" s="1"/>
  <c r="Q472" i="4" s="1"/>
  <c r="Q486" i="4"/>
  <c r="Q485" i="4" s="1"/>
  <c r="I486" i="4"/>
  <c r="I485" i="4" s="1"/>
  <c r="K486" i="4"/>
  <c r="K485" i="4" s="1"/>
  <c r="L486" i="4"/>
  <c r="L485" i="4" s="1"/>
  <c r="M486" i="4"/>
  <c r="M485" i="4" s="1"/>
  <c r="N486" i="4"/>
  <c r="N485" i="4" s="1"/>
  <c r="O486" i="4"/>
  <c r="O485" i="4" s="1"/>
  <c r="P486" i="4"/>
  <c r="P485" i="4" s="1"/>
  <c r="K558" i="4"/>
  <c r="I558" i="4"/>
  <c r="L558" i="4"/>
  <c r="M558" i="4"/>
  <c r="N558" i="4"/>
  <c r="O558" i="4"/>
  <c r="P558" i="4"/>
  <c r="Q558" i="4"/>
  <c r="K562" i="4"/>
  <c r="L562" i="4"/>
  <c r="M562" i="4"/>
  <c r="N562" i="4"/>
  <c r="O562" i="4"/>
  <c r="P562" i="4"/>
  <c r="Q562" i="4"/>
  <c r="I58" i="4"/>
  <c r="K58" i="4"/>
  <c r="L58" i="4"/>
  <c r="M58" i="4"/>
  <c r="N58" i="4"/>
  <c r="O58" i="4"/>
  <c r="P58" i="4"/>
  <c r="Q58" i="4"/>
  <c r="I54" i="4"/>
  <c r="K54" i="4"/>
  <c r="L54" i="4"/>
  <c r="M54" i="4"/>
  <c r="N54" i="4"/>
  <c r="O54" i="4"/>
  <c r="P54" i="4"/>
  <c r="Q54" i="4"/>
  <c r="I48" i="4"/>
  <c r="K48" i="4"/>
  <c r="L48" i="4"/>
  <c r="N48" i="4"/>
  <c r="P48" i="4"/>
  <c r="Q48" i="4"/>
  <c r="I44" i="4"/>
  <c r="K44" i="4"/>
  <c r="L44" i="4"/>
  <c r="M44" i="4"/>
  <c r="N44" i="4"/>
  <c r="O44" i="4"/>
  <c r="P44" i="4"/>
  <c r="Q44" i="4"/>
  <c r="I42" i="4"/>
  <c r="K42" i="4"/>
  <c r="K41" i="4" s="1"/>
  <c r="L42" i="4"/>
  <c r="M42" i="4"/>
  <c r="N42" i="4"/>
  <c r="O42" i="4"/>
  <c r="O41" i="4" s="1"/>
  <c r="P42" i="4"/>
  <c r="Q42" i="4"/>
  <c r="Q41" i="4" s="1"/>
  <c r="I132" i="4"/>
  <c r="Q156" i="4"/>
  <c r="I175" i="4"/>
  <c r="I407" i="4"/>
  <c r="I396" i="4"/>
  <c r="I318" i="4"/>
  <c r="I192" i="4"/>
  <c r="I154" i="4"/>
  <c r="I129" i="4"/>
  <c r="I474" i="4"/>
  <c r="I473" i="4" s="1"/>
  <c r="I472" i="4" s="1"/>
  <c r="I433" i="4"/>
  <c r="I273" i="4"/>
  <c r="Q129" i="4"/>
  <c r="M129" i="4"/>
  <c r="I562" i="4"/>
  <c r="I262" i="4"/>
  <c r="I183" i="4"/>
  <c r="I435" i="4"/>
  <c r="I341" i="4"/>
  <c r="O414" i="4"/>
  <c r="O413" i="4" s="1"/>
  <c r="O412" i="4" s="1"/>
  <c r="K414" i="4"/>
  <c r="K413" i="4" s="1"/>
  <c r="K412" i="4" s="1"/>
  <c r="Q402" i="4"/>
  <c r="Q341" i="4"/>
  <c r="M341" i="4"/>
  <c r="Q334" i="4"/>
  <c r="I334" i="4"/>
  <c r="P277" i="4"/>
  <c r="L277" i="4"/>
  <c r="Q277" i="4"/>
  <c r="M277" i="4"/>
  <c r="I277" i="4"/>
  <c r="Q116" i="4"/>
  <c r="L427" i="4"/>
  <c r="Q427" i="4"/>
  <c r="O334" i="4"/>
  <c r="K334" i="4"/>
  <c r="N129" i="4"/>
  <c r="O129" i="4"/>
  <c r="I114" i="4"/>
  <c r="Q106" i="4"/>
  <c r="N402" i="4"/>
  <c r="P116" i="4"/>
  <c r="L116" i="4"/>
  <c r="P334" i="4"/>
  <c r="L334" i="4"/>
  <c r="K87" i="4"/>
  <c r="K86" i="4" s="1"/>
  <c r="O87" i="4"/>
  <c r="O86" i="4" s="1"/>
  <c r="M48" i="4"/>
  <c r="G520" i="7" l="1"/>
  <c r="F520" i="7"/>
  <c r="F522" i="7" s="1"/>
  <c r="M573" i="4"/>
  <c r="K477" i="4"/>
  <c r="K476" i="4" s="1"/>
  <c r="G522" i="7"/>
  <c r="I300" i="4"/>
  <c r="G57" i="4"/>
  <c r="G64" i="4"/>
  <c r="G62" i="4" s="1"/>
  <c r="G35" i="4"/>
  <c r="G583" i="4" s="1"/>
  <c r="G585" i="4" s="1"/>
  <c r="G55" i="4"/>
  <c r="H60" i="4"/>
  <c r="G61" i="4"/>
  <c r="G60" i="4" s="1"/>
  <c r="G56" i="4"/>
  <c r="G70" i="4"/>
  <c r="G67" i="4" s="1"/>
  <c r="G66" i="4" s="1"/>
  <c r="H35" i="4"/>
  <c r="H583" i="4" s="1"/>
  <c r="H585" i="4" s="1"/>
  <c r="N300" i="4"/>
  <c r="N384" i="4"/>
  <c r="N379" i="4" s="1"/>
  <c r="N573" i="4"/>
  <c r="P477" i="4"/>
  <c r="P476" i="4" s="1"/>
  <c r="J477" i="4"/>
  <c r="J476" i="4" s="1"/>
  <c r="J440" i="4"/>
  <c r="O489" i="4"/>
  <c r="Q477" i="4"/>
  <c r="Q476" i="4" s="1"/>
  <c r="M440" i="4"/>
  <c r="Q440" i="4"/>
  <c r="M489" i="4"/>
  <c r="K582" i="4"/>
  <c r="Q573" i="4"/>
  <c r="P489" i="4"/>
  <c r="I440" i="4"/>
  <c r="N440" i="4"/>
  <c r="N555" i="4"/>
  <c r="J489" i="4"/>
  <c r="Q426" i="4"/>
  <c r="M555" i="4"/>
  <c r="M426" i="4"/>
  <c r="O582" i="4"/>
  <c r="P440" i="4"/>
  <c r="P426" i="4"/>
  <c r="I477" i="4"/>
  <c r="I476" i="4" s="1"/>
  <c r="P495" i="4"/>
  <c r="P488" i="4" s="1"/>
  <c r="N495" i="4"/>
  <c r="N488" i="4" s="1"/>
  <c r="O426" i="4"/>
  <c r="M477" i="4"/>
  <c r="M476" i="4" s="1"/>
  <c r="I582" i="4"/>
  <c r="N582" i="4"/>
  <c r="L440" i="4"/>
  <c r="N477" i="4"/>
  <c r="N476" i="4" s="1"/>
  <c r="K426" i="4"/>
  <c r="L426" i="4"/>
  <c r="K440" i="4"/>
  <c r="M374" i="4"/>
  <c r="K166" i="4"/>
  <c r="K47" i="4"/>
  <c r="L495" i="4"/>
  <c r="L488" i="4" s="1"/>
  <c r="O440" i="4"/>
  <c r="Q195" i="4"/>
  <c r="L241" i="4"/>
  <c r="Q241" i="4"/>
  <c r="I241" i="4"/>
  <c r="J288" i="4"/>
  <c r="J241" i="4" s="1"/>
  <c r="N426" i="4"/>
  <c r="J495" i="4"/>
  <c r="J488" i="4" s="1"/>
  <c r="P515" i="4"/>
  <c r="O555" i="4"/>
  <c r="Q582" i="4"/>
  <c r="L582" i="4"/>
  <c r="P582" i="4"/>
  <c r="J582" i="4"/>
  <c r="I426" i="4"/>
  <c r="K295" i="4"/>
  <c r="L295" i="4"/>
  <c r="P555" i="4"/>
  <c r="J573" i="4"/>
  <c r="Q555" i="4"/>
  <c r="K555" i="4"/>
  <c r="K573" i="4"/>
  <c r="P573" i="4"/>
  <c r="L573" i="4"/>
  <c r="L555" i="4"/>
  <c r="I555" i="4"/>
  <c r="I515" i="4"/>
  <c r="I495" i="4"/>
  <c r="I488" i="4" s="1"/>
  <c r="K495" i="4"/>
  <c r="K488" i="4" s="1"/>
  <c r="J426" i="4"/>
  <c r="I41" i="4"/>
  <c r="L489" i="4"/>
  <c r="J515" i="4"/>
  <c r="O384" i="4"/>
  <c r="O379" i="4" s="1"/>
  <c r="K384" i="4"/>
  <c r="K379" i="4" s="1"/>
  <c r="N515" i="4"/>
  <c r="O478" i="4"/>
  <c r="O477" i="4" s="1"/>
  <c r="O476" i="4" s="1"/>
  <c r="K489" i="4"/>
  <c r="O515" i="4"/>
  <c r="Q515" i="4"/>
  <c r="I489" i="4"/>
  <c r="Q489" i="4"/>
  <c r="L477" i="4"/>
  <c r="L476" i="4" s="1"/>
  <c r="N374" i="4"/>
  <c r="K515" i="4"/>
  <c r="Q495" i="4"/>
  <c r="Q488" i="4" s="1"/>
  <c r="L515" i="4"/>
  <c r="J555" i="4"/>
  <c r="N489" i="4"/>
  <c r="M495" i="4"/>
  <c r="M488" i="4" s="1"/>
  <c r="K172" i="4"/>
  <c r="O573" i="4"/>
  <c r="O495" i="4"/>
  <c r="O488" i="4" s="1"/>
  <c r="L384" i="4"/>
  <c r="L379" i="4" s="1"/>
  <c r="P72" i="4"/>
  <c r="L72" i="4"/>
  <c r="L401" i="4"/>
  <c r="L400" i="4" s="1"/>
  <c r="P374" i="4"/>
  <c r="O172" i="4"/>
  <c r="M515" i="4"/>
  <c r="M582" i="4"/>
  <c r="J401" i="4"/>
  <c r="J400" i="4" s="1"/>
  <c r="I573" i="4"/>
  <c r="Q384" i="4"/>
  <c r="Q379" i="4" s="1"/>
  <c r="J72" i="4"/>
  <c r="J313" i="4"/>
  <c r="M320" i="4"/>
  <c r="O72" i="4"/>
  <c r="K72" i="4"/>
  <c r="J320" i="4"/>
  <c r="O401" i="4"/>
  <c r="O400" i="4" s="1"/>
  <c r="N401" i="4"/>
  <c r="N400" i="4" s="1"/>
  <c r="P320" i="4"/>
  <c r="O313" i="4"/>
  <c r="N72" i="4"/>
  <c r="O47" i="4"/>
  <c r="J326" i="4"/>
  <c r="L300" i="4"/>
  <c r="Q326" i="4"/>
  <c r="M41" i="4"/>
  <c r="Q47" i="4"/>
  <c r="P384" i="4"/>
  <c r="P379" i="4" s="1"/>
  <c r="N351" i="4"/>
  <c r="N350" i="4" s="1"/>
  <c r="N326" i="4"/>
  <c r="O320" i="4"/>
  <c r="K320" i="4"/>
  <c r="O200" i="4"/>
  <c r="I195" i="4"/>
  <c r="M166" i="4"/>
  <c r="O166" i="4"/>
  <c r="M391" i="4"/>
  <c r="N41" i="4"/>
  <c r="K374" i="4"/>
  <c r="K313" i="4"/>
  <c r="K200" i="4"/>
  <c r="N153" i="4"/>
  <c r="P401" i="4"/>
  <c r="P400" i="4" s="1"/>
  <c r="L351" i="4"/>
  <c r="L350" i="4" s="1"/>
  <c r="Q320" i="4"/>
  <c r="P313" i="4"/>
  <c r="L313" i="4"/>
  <c r="K351" i="4"/>
  <c r="K350" i="4" s="1"/>
  <c r="P200" i="4"/>
  <c r="K195" i="4"/>
  <c r="I166" i="4"/>
  <c r="I72" i="4"/>
  <c r="M89" i="4"/>
  <c r="H62" i="4"/>
  <c r="M351" i="4"/>
  <c r="M350" i="4" s="1"/>
  <c r="N320" i="4"/>
  <c r="I320" i="4"/>
  <c r="Q313" i="4"/>
  <c r="M313" i="4"/>
  <c r="I295" i="4"/>
  <c r="P172" i="4"/>
  <c r="N172" i="4"/>
  <c r="J218" i="4"/>
  <c r="J374" i="4"/>
  <c r="J384" i="4"/>
  <c r="J379" i="4" s="1"/>
  <c r="M300" i="4"/>
  <c r="I218" i="4"/>
  <c r="L320" i="4"/>
  <c r="M288" i="4"/>
  <c r="M241" i="4" s="1"/>
  <c r="N195" i="4"/>
  <c r="I153" i="4"/>
  <c r="M401" i="4"/>
  <c r="M400" i="4" s="1"/>
  <c r="I351" i="4"/>
  <c r="I350" i="4" s="1"/>
  <c r="O195" i="4"/>
  <c r="I89" i="4"/>
  <c r="J166" i="4"/>
  <c r="M47" i="4"/>
  <c r="O326" i="4"/>
  <c r="I326" i="4"/>
  <c r="Q401" i="4"/>
  <c r="Q400" i="4" s="1"/>
  <c r="I313" i="4"/>
  <c r="P41" i="4"/>
  <c r="L41" i="4"/>
  <c r="O374" i="4"/>
  <c r="I374" i="4"/>
  <c r="P351" i="4"/>
  <c r="P350" i="4" s="1"/>
  <c r="Q300" i="4"/>
  <c r="M295" i="4"/>
  <c r="P288" i="4"/>
  <c r="P241" i="4" s="1"/>
  <c r="P218" i="4"/>
  <c r="L218" i="4"/>
  <c r="M195" i="4"/>
  <c r="L172" i="4"/>
  <c r="I172" i="4"/>
  <c r="M172" i="4"/>
  <c r="N166" i="4"/>
  <c r="P153" i="4"/>
  <c r="P391" i="4"/>
  <c r="J200" i="4"/>
  <c r="J351" i="4"/>
  <c r="J350" i="4" s="1"/>
  <c r="O300" i="4"/>
  <c r="K300" i="4"/>
  <c r="O153" i="4"/>
  <c r="N89" i="4"/>
  <c r="J41" i="4"/>
  <c r="J195" i="4"/>
  <c r="L326" i="4"/>
  <c r="H54" i="4"/>
  <c r="O391" i="4"/>
  <c r="Q374" i="4"/>
  <c r="O351" i="4"/>
  <c r="O350" i="4" s="1"/>
  <c r="P300" i="4"/>
  <c r="K288" i="4"/>
  <c r="K241" i="4" s="1"/>
  <c r="Q218" i="4"/>
  <c r="O218" i="4"/>
  <c r="I200" i="4"/>
  <c r="N200" i="4"/>
  <c r="L200" i="4"/>
  <c r="Q200" i="4"/>
  <c r="P195" i="4"/>
  <c r="Q172" i="4"/>
  <c r="L166" i="4"/>
  <c r="L89" i="4"/>
  <c r="I47" i="4"/>
  <c r="H67" i="4"/>
  <c r="H66" i="4" s="1"/>
  <c r="H58" i="4"/>
  <c r="N47" i="4"/>
  <c r="O288" i="4"/>
  <c r="N218" i="4"/>
  <c r="M200" i="4"/>
  <c r="L153" i="4"/>
  <c r="Q89" i="4"/>
  <c r="J47" i="4"/>
  <c r="I391" i="4"/>
  <c r="P47" i="4"/>
  <c r="L374" i="4"/>
  <c r="P326" i="4"/>
  <c r="P166" i="4"/>
  <c r="Q153" i="4"/>
  <c r="Q152" i="4" s="1"/>
  <c r="M153" i="4"/>
  <c r="J89" i="4"/>
  <c r="J153" i="4"/>
  <c r="J391" i="4"/>
  <c r="J300" i="4"/>
  <c r="I401" i="4"/>
  <c r="I400" i="4" s="1"/>
  <c r="M384" i="4"/>
  <c r="M379" i="4" s="1"/>
  <c r="Q351" i="4"/>
  <c r="Q350" i="4" s="1"/>
  <c r="N313" i="4"/>
  <c r="Q72" i="4"/>
  <c r="M72" i="4"/>
  <c r="O89" i="4"/>
  <c r="K89" i="4"/>
  <c r="L47" i="4"/>
  <c r="K401" i="4"/>
  <c r="K400" i="4" s="1"/>
  <c r="Q391" i="4"/>
  <c r="I384" i="4"/>
  <c r="I379" i="4" s="1"/>
  <c r="N288" i="4"/>
  <c r="N241" i="4" s="1"/>
  <c r="K218" i="4"/>
  <c r="M218" i="4"/>
  <c r="L195" i="4"/>
  <c r="K153" i="4"/>
  <c r="P89" i="4"/>
  <c r="J172" i="4"/>
  <c r="M326" i="4"/>
  <c r="K391" i="4"/>
  <c r="N391" i="4"/>
  <c r="L391" i="4"/>
  <c r="K326" i="4"/>
  <c r="M572" i="4" l="1"/>
  <c r="P179" i="4"/>
  <c r="P171" i="4" s="1"/>
  <c r="J179" i="4"/>
  <c r="J171" i="4" s="1"/>
  <c r="O179" i="4"/>
  <c r="O171" i="4" s="1"/>
  <c r="N179" i="4"/>
  <c r="N171" i="4" s="1"/>
  <c r="K179" i="4"/>
  <c r="K171" i="4" s="1"/>
  <c r="I179" i="4"/>
  <c r="I171" i="4" s="1"/>
  <c r="Q179" i="4"/>
  <c r="Q171" i="4" s="1"/>
  <c r="L179" i="4"/>
  <c r="L171" i="4" s="1"/>
  <c r="M179" i="4"/>
  <c r="M171" i="4" s="1"/>
  <c r="M152" i="4"/>
  <c r="G54" i="4"/>
  <c r="K572" i="4"/>
  <c r="N572" i="4"/>
  <c r="Q572" i="4"/>
  <c r="P572" i="4"/>
  <c r="I572" i="4"/>
  <c r="O572" i="4"/>
  <c r="N514" i="4"/>
  <c r="J419" i="4"/>
  <c r="Q419" i="4"/>
  <c r="O514" i="4"/>
  <c r="K152" i="4"/>
  <c r="M419" i="4"/>
  <c r="P419" i="4"/>
  <c r="O36" i="4"/>
  <c r="P309" i="4"/>
  <c r="M514" i="4"/>
  <c r="O419" i="4"/>
  <c r="Q217" i="4"/>
  <c r="J152" i="4"/>
  <c r="L309" i="4"/>
  <c r="I419" i="4"/>
  <c r="K419" i="4"/>
  <c r="L152" i="4"/>
  <c r="O373" i="4"/>
  <c r="I152" i="4"/>
  <c r="Q514" i="4"/>
  <c r="L572" i="4"/>
  <c r="J572" i="4"/>
  <c r="J309" i="4"/>
  <c r="L419" i="4"/>
  <c r="O241" i="4"/>
  <c r="O217" i="4" s="1"/>
  <c r="M373" i="4"/>
  <c r="N419" i="4"/>
  <c r="P514" i="4"/>
  <c r="L514" i="4"/>
  <c r="I514" i="4"/>
  <c r="K514" i="4"/>
  <c r="J514" i="4"/>
  <c r="M309" i="4"/>
  <c r="P152" i="4"/>
  <c r="I217" i="4"/>
  <c r="K373" i="4"/>
  <c r="N373" i="4"/>
  <c r="I309" i="4"/>
  <c r="L373" i="4"/>
  <c r="M36" i="4"/>
  <c r="J217" i="4"/>
  <c r="L217" i="4"/>
  <c r="Q309" i="4"/>
  <c r="K36" i="4"/>
  <c r="N152" i="4"/>
  <c r="K309" i="4"/>
  <c r="N309" i="4"/>
  <c r="J36" i="4"/>
  <c r="P217" i="4"/>
  <c r="Q373" i="4"/>
  <c r="J373" i="4"/>
  <c r="N36" i="4"/>
  <c r="O152" i="4"/>
  <c r="P373" i="4"/>
  <c r="P36" i="4"/>
  <c r="O309" i="4"/>
  <c r="Q36" i="4"/>
  <c r="L36" i="4"/>
  <c r="M217" i="4"/>
  <c r="I373" i="4"/>
  <c r="N217" i="4"/>
  <c r="K217" i="4"/>
  <c r="I36" i="4"/>
  <c r="N418" i="4" l="1"/>
  <c r="N417" i="4" s="1"/>
  <c r="O418" i="4"/>
  <c r="K418" i="4"/>
  <c r="K417" i="4" s="1"/>
  <c r="I418" i="4"/>
  <c r="I417" i="4" s="1"/>
  <c r="M418" i="4"/>
  <c r="M417" i="4" s="1"/>
  <c r="Q418" i="4"/>
  <c r="P418" i="4"/>
  <c r="P417" i="4" s="1"/>
  <c r="J418" i="4"/>
  <c r="J417" i="4" s="1"/>
  <c r="L418" i="4"/>
  <c r="Q35" i="4"/>
  <c r="K35" i="4"/>
  <c r="I35" i="4"/>
  <c r="O35" i="4"/>
  <c r="M35" i="4"/>
  <c r="L35" i="4"/>
  <c r="P35" i="4"/>
  <c r="N35" i="4"/>
  <c r="J35" i="4"/>
  <c r="O417" i="4" l="1"/>
  <c r="Q417" i="4"/>
  <c r="L417" i="4"/>
</calcChain>
</file>

<file path=xl/sharedStrings.xml><?xml version="1.0" encoding="utf-8"?>
<sst xmlns="http://schemas.openxmlformats.org/spreadsheetml/2006/main" count="4429" uniqueCount="596">
  <si>
    <t>03 1 00 00000</t>
  </si>
  <si>
    <t>03 1 01 00000</t>
  </si>
  <si>
    <t>03 3 00 00000</t>
  </si>
  <si>
    <t>03 3 01 00000</t>
  </si>
  <si>
    <t>05 1 01 80050</t>
  </si>
  <si>
    <t>Резервные фонды</t>
  </si>
  <si>
    <t>Другие общегосударственные вопросы</t>
  </si>
  <si>
    <t>Жилищное хозяйство</t>
  </si>
  <si>
    <t>01 2 01 20400</t>
  </si>
  <si>
    <t>01 2 02 00000</t>
  </si>
  <si>
    <t>01 2 02 20500</t>
  </si>
  <si>
    <t>01 3 00 00000</t>
  </si>
  <si>
    <t>01 3 01 00000</t>
  </si>
  <si>
    <t>070 05 00</t>
  </si>
  <si>
    <t>Другие вопросы в области национальной экономики</t>
  </si>
  <si>
    <t>Коммунальное хозяйство</t>
  </si>
  <si>
    <t>Общеэкономические вопросы</t>
  </si>
  <si>
    <t>03 1 02 00000</t>
  </si>
  <si>
    <t>04 0 00 00000</t>
  </si>
  <si>
    <t>Судебная система</t>
  </si>
  <si>
    <t>05 3 00 00000</t>
  </si>
  <si>
    <t>05 3 01 00000</t>
  </si>
  <si>
    <t>05 3 02 00000</t>
  </si>
  <si>
    <t>05 1 00 00000</t>
  </si>
  <si>
    <t>05 1 01 00000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</si>
  <si>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</si>
  <si>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05 1 01 10100</t>
  </si>
  <si>
    <t>01 1 02 41040</t>
  </si>
  <si>
    <t>01 1 02 42010</t>
  </si>
  <si>
    <t>01 1 02 42020</t>
  </si>
  <si>
    <t>01 1 02 42150</t>
  </si>
  <si>
    <t>01 1 03 00000</t>
  </si>
  <si>
    <t>01 1 03 00790</t>
  </si>
  <si>
    <t>01 2 00 00000</t>
  </si>
  <si>
    <t>Предоставление субсидий бюджетным, автономным учреждениям и иным некоммерческим организациям</t>
  </si>
  <si>
    <t>Обеспечение пожарной безопасности</t>
  </si>
  <si>
    <t>02 1 00 00000</t>
  </si>
  <si>
    <t>02 1 01 00000</t>
  </si>
  <si>
    <t>01 1 01 42170</t>
  </si>
  <si>
    <t>01 1 02 42170</t>
  </si>
  <si>
    <t>04 3 00 00000</t>
  </si>
  <si>
    <t>Дошкольное образование</t>
  </si>
  <si>
    <t>Общее образование</t>
  </si>
  <si>
    <t>Другие вопросы в области образования</t>
  </si>
  <si>
    <t>Пенсионное обеспечение</t>
  </si>
  <si>
    <t xml:space="preserve">Ведомственная структура расходов </t>
  </si>
  <si>
    <t>Рз</t>
  </si>
  <si>
    <t>ЦСР</t>
  </si>
  <si>
    <t>ВР</t>
  </si>
  <si>
    <t xml:space="preserve">Наименование </t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</si>
  <si>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</si>
  <si>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</si>
  <si>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</si>
  <si>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</si>
  <si>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</si>
  <si>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</si>
  <si>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</si>
  <si>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</si>
  <si>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</si>
  <si>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14</t>
  </si>
  <si>
    <t>Наименование</t>
  </si>
  <si>
    <t>Охрана семьи и детства</t>
  </si>
  <si>
    <t>Социальное обеспечение населения</t>
  </si>
  <si>
    <t>01 1 01 42150</t>
  </si>
  <si>
    <t>01 1 01 43020</t>
  </si>
  <si>
    <t>300</t>
  </si>
  <si>
    <t>Другие вопросы в области национальной безопасности и правоохранительной деятельности</t>
  </si>
  <si>
    <t>03 2 00 00000</t>
  </si>
  <si>
    <t>03 2 01 00000</t>
  </si>
  <si>
    <t>01 1 01 42010</t>
  </si>
  <si>
    <t>02 1 02 00790</t>
  </si>
  <si>
    <t>02 1 01 00790</t>
  </si>
  <si>
    <t>01 2 01 00000</t>
  </si>
  <si>
    <t>Мобилизационная и вневойсковая подготовка</t>
  </si>
  <si>
    <t>Физическая культура</t>
  </si>
  <si>
    <t>01 1 02 00000</t>
  </si>
  <si>
    <t>01 1 02 00790</t>
  </si>
  <si>
    <t>04 3 01 00000</t>
  </si>
  <si>
    <t>Межбюджетные трансферты</t>
  </si>
  <si>
    <t>521 00 00</t>
  </si>
  <si>
    <t>04 1 00 00000</t>
  </si>
  <si>
    <t>04 1 01 00000</t>
  </si>
  <si>
    <t>Культура</t>
  </si>
  <si>
    <t>тыс.руб.</t>
  </si>
  <si>
    <t>Пр</t>
  </si>
  <si>
    <t>Сумма</t>
  </si>
  <si>
    <t>Дополнительное образование детей</t>
  </si>
  <si>
    <t>100</t>
  </si>
  <si>
    <t>800</t>
  </si>
  <si>
    <t>01 1 01 00000</t>
  </si>
  <si>
    <t>01 1 01 00790</t>
  </si>
  <si>
    <t>01 0 00 00000</t>
  </si>
  <si>
    <t xml:space="preserve">Межбюджетные трансферты бюджета муниципальных районов из бюджетов поселений на осуществление части полномочий по решению вопросов местного значения на иные цели в соответствии с заключенными соглашениями </t>
  </si>
  <si>
    <t>002 04 30</t>
  </si>
  <si>
    <t xml:space="preserve">01 </t>
  </si>
  <si>
    <t>01 1 00 00000</t>
  </si>
  <si>
    <t>Благоустройство</t>
  </si>
  <si>
    <t>521 02 01</t>
  </si>
  <si>
    <t>04 2 00 00000</t>
  </si>
  <si>
    <t>04 2 01 00000</t>
  </si>
  <si>
    <t>Непрограммные расходы</t>
  </si>
  <si>
    <t>01 1 01 41400</t>
  </si>
  <si>
    <t>Расходы за счет резервного фонд области в рамках непрограммного направления деятельности "Иные непрограммные направления деятельности органов местного самоуправления "Пушкиногорского района"</t>
  </si>
  <si>
    <t>83 1 000П</t>
  </si>
  <si>
    <t>02 0 00 00000</t>
  </si>
  <si>
    <t>02 1 02 00000</t>
  </si>
  <si>
    <t>02 1 02 21500</t>
  </si>
  <si>
    <t>05 1 01 S0900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</si>
  <si>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</si>
  <si>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</si>
  <si>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</si>
  <si>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Закупка товаров, работ, услуг для государственных нужд</t>
  </si>
  <si>
    <t>200</t>
  </si>
  <si>
    <t>Иные бюджетные ассигнования</t>
  </si>
  <si>
    <t>Социальное обеспечение и иные выплаты населению</t>
  </si>
  <si>
    <t xml:space="preserve">Закупка товаров, работ и услуг для государственных нужд </t>
  </si>
  <si>
    <t>03 0 00 00000</t>
  </si>
  <si>
    <t>Сельское хозяйство и рыболовство</t>
  </si>
  <si>
    <t>01 1 02 L3040</t>
  </si>
  <si>
    <t>01 1 02 42190</t>
  </si>
  <si>
    <t>05 0 00 00000</t>
  </si>
  <si>
    <t>Исполнение полномочий, передаваемые бюджету муниципального района из бюджетов  поселений  на  осуществление части полномочий по решению вопросов местного значения (осуществление бухгалтерского обслуживания  бюджетов  поселений) в рамках подпрограммы "Обеспечение функционирования администрации Пушкиногорского района" муниципальной программы "Управление и обеспечение деятельности администрации муниципального образования "Пушкиногорский район", создание условий для эффективного управления муниципальными финансами и муниципальным долгом на 2022-2026 годы"</t>
  </si>
  <si>
    <t>05 6 00 00000</t>
  </si>
  <si>
    <t>05 6 01 00000</t>
  </si>
  <si>
    <t>Сбор, удаление отходов и очистка сточных вод</t>
  </si>
  <si>
    <t>первоначально</t>
  </si>
  <si>
    <t>Представительный орган местного самоуправления Собрание депутатов Островского района Псковской области</t>
  </si>
  <si>
    <t>Общегосударственные вопросы</t>
  </si>
  <si>
    <t>Функционирование представительных органов муниципальных образований</t>
  </si>
  <si>
    <t>90 0 00 00000</t>
  </si>
  <si>
    <t>Функционирование аппарата Собрания депутатов</t>
  </si>
  <si>
    <t>90 2 00 00000</t>
  </si>
  <si>
    <t>Расходы по оплате труда и обеспечение функций муниципальных органов аппарата Собрания депутатов</t>
  </si>
  <si>
    <t>90 2 00 00900</t>
  </si>
  <si>
    <t>Закупка товаров, работ и услуг для государственных (муниципальных) нужд</t>
  </si>
  <si>
    <t>Функционирование председателя районного Собрания депутатов</t>
  </si>
  <si>
    <t>90 5 00 00000</t>
  </si>
  <si>
    <t>Расходы на выплаты по оплате труда председателю районного Собрания депутатов</t>
  </si>
  <si>
    <t>90 5 00 00900</t>
  </si>
  <si>
    <t>Мероприятия в рамках непрограммных расходов</t>
  </si>
  <si>
    <t>90 9 00 00000</t>
  </si>
  <si>
    <t xml:space="preserve">Выплаты, связанные с депутатской деятельностью </t>
  </si>
  <si>
    <t>90 9 00 20003</t>
  </si>
  <si>
    <t>Исполнительный орган местного самоуправления Администрация Островского района</t>
  </si>
  <si>
    <t>Функционирование высшего должностного лица муниципального образования</t>
  </si>
  <si>
    <t>Функционирование высшего должностного лица района</t>
  </si>
  <si>
    <t>90 1 00 00000</t>
  </si>
  <si>
    <t>Расходы на выплаты по оплате труда по высшему должностному лицу</t>
  </si>
  <si>
    <t>90 1 00 00900</t>
  </si>
  <si>
    <t>Функционирование местных администраций</t>
  </si>
  <si>
    <t>Муниципальная программа Островского района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</si>
  <si>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07 0 00 00000</t>
  </si>
  <si>
    <t>Подпрограмма муниципальной программы «Обеспечение функционирования администрации муниципального образования»</t>
  </si>
  <si>
    <t>07 1 00 00000</t>
  </si>
  <si>
    <t>Основное мероприятие «Функционирование   администрации муниципального образования»</t>
  </si>
  <si>
    <t>07 1 01 00000</t>
  </si>
  <si>
    <t>Расходы на выплаты по оплате труда и обеспечение деятельности муниципальных органов</t>
  </si>
  <si>
    <t>07 1 01 00900</t>
  </si>
  <si>
    <t>07 1 0 100900</t>
  </si>
  <si>
    <t>Расходы на содержание муниципальных служащих, обеспечивающих выполнение отдельных переданных полномочий городского поселения</t>
  </si>
  <si>
    <t>07 1 01 85140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</si>
  <si>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</si>
  <si>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</si>
  <si>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выполнения части муниципальных функций»</t>
  </si>
  <si>
    <t>07 2 01 00000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</si>
  <si>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</si>
  <si>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07 2 01 51200</t>
  </si>
  <si>
    <t>Муниципальная программа Островского района «Развитие образования, молодежной политики, физической культуры и спорта в муниципальном образовании»</t>
  </si>
  <si>
    <t>Подпрограмма муниципальной программы «Развитие системы защиты прав детей»</t>
  </si>
  <si>
    <t>Основное мероприятие «Образование и обеспечение деятельности комиссии по делам несовершеннолетних и защите их прав»»</t>
  </si>
  <si>
    <t>01 3 02 00000</t>
  </si>
  <si>
    <t>Расходы по профилактике безнадзорности и правонарушений несовершеннолетними</t>
  </si>
  <si>
    <t>01 3 02 21320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</si>
  <si>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</si>
  <si>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01 3 02 42120</t>
  </si>
  <si>
    <t>Муниципальная программа Островского района «Развитие культуры в муниципальном образовании»</t>
  </si>
  <si>
    <t>Подпрограмма муниципальной программы «Развитие культуры»</t>
  </si>
  <si>
    <t>Основное мероприятие «Организация и проведение районных культурно-массовых мероприятий»</t>
  </si>
  <si>
    <t xml:space="preserve">02 1 04 00000 </t>
  </si>
  <si>
    <t>Проведение районных мероприятий</t>
  </si>
  <si>
    <t>02 1 04 21300</t>
  </si>
  <si>
    <t>Муниципальная программа Островского района «Содействие экономическому развитию и инвестиционной привлекательности муниципального образования»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</si>
  <si>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</si>
  <si>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</si>
  <si>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подготовку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</si>
  <si>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</si>
  <si>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Муниципальная программа Островского района «Обеспечение безопасности граждан на территории муниципального образования</t>
  </si>
  <si>
    <t>Подпрограмма муниципальной программы «Профилактика терроризма"</t>
  </si>
  <si>
    <t>Основное мероприятие «Профилактика терроризма"</t>
  </si>
  <si>
    <t>Мероприятия, связанные с развитием и совершенствованием института добровольных народных дружин</t>
  </si>
  <si>
    <t>04 2 01 41350</t>
  </si>
  <si>
    <t>Расходы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</si>
  <si>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04 2 01 41810</t>
  </si>
  <si>
    <t>Софинансирование к субсидии из областного бюджета на реализацию мероприятий в рамках основного мероприятия "Развитие и совершенствование института добровольных народных дружин"</t>
  </si>
  <si>
    <t>04 2 01 W1350</t>
  </si>
  <si>
    <t>Софинансирование к субсидии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</si>
  <si>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W1810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</si>
  <si>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</si>
  <si>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07 1 01 42130</t>
  </si>
  <si>
    <t>Функционирование единой дежурно-диспетчерской службы</t>
  </si>
  <si>
    <t>07 2 01 00980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</si>
  <si>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</si>
  <si>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</si>
  <si>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</si>
  <si>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</si>
  <si>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 xml:space="preserve">Основное мероприятие «Внедрение программно- целевых принципов организации бюджетного процесса»  </t>
  </si>
  <si>
    <t>07 3 04 00000</t>
  </si>
  <si>
    <t>Мероприятия по внедрению и использованию информационно-коммуникационных технологий, курсовое обучение</t>
  </si>
  <si>
    <t>07 3 04 27300</t>
  </si>
  <si>
    <t>Обеспечение деятельности муниципального казенного учреждения «Центр финансового обслуживания»</t>
  </si>
  <si>
    <t>90 3 00 00000</t>
  </si>
  <si>
    <t>Расходы на обеспечение деятельности муниципальных казенных учреждений</t>
  </si>
  <si>
    <t>90 3 00 00890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</si>
  <si>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</si>
  <si>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</si>
  <si>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Островского района «Обеспечение безопасности граждан на территории муниципального образования»</t>
  </si>
  <si>
    <t>Подпрограмма муниципальной программы «Пожарная безопасность и гражданская оборона муниципального образования»</t>
  </si>
  <si>
    <t>Основное мероприятие «Выполнение мероприятий по гражданской обороне, защите населения и территорий от чрезвычайных ситуаций</t>
  </si>
  <si>
    <t>04 1 03 00000</t>
  </si>
  <si>
    <t>Мероприятия по гражданской обороне</t>
  </si>
  <si>
    <t>04 1 03 22400</t>
  </si>
  <si>
    <t>Основное мероприятие «Обеспечение первичных мер пожарной безопасности»</t>
  </si>
  <si>
    <t>Мероприятия, направленные на укрепление пожарной безопасности муниципальных учреждений культуры</t>
  </si>
  <si>
    <t>04 1 01 22180</t>
  </si>
  <si>
    <t>Расходы на обеспечение пожарной безопасности в органах исполнительной власти муниципального образования</t>
  </si>
  <si>
    <t>04 1 01 41340</t>
  </si>
  <si>
    <t>04 1 01 85010</t>
  </si>
  <si>
    <t>Расходы на обеспечение пожарной безопасности в органах исполнительной власти муниципального образования за счет средств бюджета района</t>
  </si>
  <si>
    <t>04 1 01 W1340</t>
  </si>
  <si>
    <t>Подпрограмма муниципальной программы «Профилактика терроризма»</t>
  </si>
  <si>
    <t>Основное мероприятие «Профилактика терроризма»</t>
  </si>
  <si>
    <t>Проведение системных мероприятий по противодействию терроризму</t>
  </si>
  <si>
    <t>04 2 01 22500</t>
  </si>
  <si>
    <t>Мероприятия по обеспечению общественного порядка и противодействие преступности</t>
  </si>
  <si>
    <t>04 2 01 22600</t>
  </si>
  <si>
    <t>Реализация   мероприятий по обеспечению общественного порядка в рамках выполнения наказов избирателей</t>
  </si>
  <si>
    <t>04 2 01 85И30</t>
  </si>
  <si>
    <t>Подпрограмма муниципальной программы «Антинаркотическая деятельность территории»</t>
  </si>
  <si>
    <t>Основное мероприятие «Антинаркотическая деятельность на территории муниципального образования»</t>
  </si>
  <si>
    <t>Мероприятия по осуществлению антинаркотической пропаганды и антинаркотического просвещения</t>
  </si>
  <si>
    <t>04 3 01 22700</t>
  </si>
  <si>
    <t>Национальная экономика</t>
  </si>
  <si>
    <t>Муниципальная программа Островского района «Комплексное развитие систем коммунальной инфраструктуры и благоустройства муниципального образования»</t>
  </si>
  <si>
    <t>Подпрограмма муниципальной программы «Благоустройство муниципального образования"</t>
  </si>
  <si>
    <t>Основное мероприятие «Благоустройство территории муниципального образования</t>
  </si>
  <si>
    <t>Расходы на обеспечение деятельности по обращению с животными без владельцев на территории района</t>
  </si>
  <si>
    <t>05 3 02 42200</t>
  </si>
  <si>
    <t>Дорожное хозяйство (дорожные фонды)</t>
  </si>
  <si>
    <t>Муниципальная программа Островского района «Развитие транспортного обслуживания населения на территории муниципального образования»</t>
  </si>
  <si>
    <t>06 0 00 00000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</si>
  <si>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</si>
  <si>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06 1 00 00000</t>
  </si>
  <si>
    <t>Основное мероприятие «Реконструкция автомобильных дорог общего пользования местного значения в муниципальном образовании</t>
  </si>
  <si>
    <t>06 1 01 00000</t>
  </si>
  <si>
    <t>Содержание автомобильных дорог общего пользования местного значения и сооружений на них, нацеленное на обеспечение их проезжаемости и безопасности</t>
  </si>
  <si>
    <t>06 1 01 24100</t>
  </si>
  <si>
    <t>Содержание автомобильных дорог общего пользования местного значения и сооружений на них по переданным полномочиям</t>
  </si>
  <si>
    <t>06 1 01 85050</t>
  </si>
  <si>
    <t xml:space="preserve">Финансовое обеспечение дорожной деятельности в отношении автомобильных дорог общего пользования местного значения и ремонта дворовых территорий  </t>
  </si>
  <si>
    <t>06 1 01 85051</t>
  </si>
  <si>
    <t>Основное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</si>
  <si>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</si>
  <si>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Подпрограмма муниципальной программы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</si>
  <si>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</si>
  <si>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</si>
  <si>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</si>
  <si>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Снижение уровня аварийности и травматизма на дорогах района</t>
  </si>
  <si>
    <t>06 2 01 24400</t>
  </si>
  <si>
    <t>Подпрограмма муниципальной программы «Развитие и поддержка малого и среднего предпринимательства и социально ориентированных некоммерческих организаций»</t>
  </si>
  <si>
    <t>Основное мероприятие «Развитие и поддержка малого и среднего предпринимательства и социально ориентированных некоммерческих организаций в муниципальном образовании»</t>
  </si>
  <si>
    <t>Субсидии на реализацию муниципальных программ поддержки социально ориентированных некоммерческих организаций</t>
  </si>
  <si>
    <t>03 3 01 41500</t>
  </si>
  <si>
    <t>Расходы на софинансирование субсидии на реализацию муниципальных программ поддержки социально ориентированных некоммерческих организаций</t>
  </si>
  <si>
    <t>03 3 01 W1500</t>
  </si>
  <si>
    <t>Муниципальная поддержка среднего и малого предпринимательства, включая крестьянские (фермерские) хозяйства</t>
  </si>
  <si>
    <t>03 3 01 22000</t>
  </si>
  <si>
    <t>Жилищно-коммунальное хозяйство</t>
  </si>
  <si>
    <t>Подпрограмма муниципальной программы «Жилище»</t>
  </si>
  <si>
    <t>Основное мероприятие «Улучшение жилищных условий граждан»</t>
  </si>
  <si>
    <t>Расходы по капитальному ремонту муниципального жилого фонда</t>
  </si>
  <si>
    <t>05 6 01 65200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</si>
  <si>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</si>
  <si>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муниципального образования»</t>
  </si>
  <si>
    <t>Расходы на содержание, устройство наружных систем водоснабжения и водоотведения сельских поселений, капитальный ремонт аварийной водопроводной сети сельских поселений</t>
  </si>
  <si>
    <t>05 1 01 25000</t>
  </si>
  <si>
    <t>Субсидии из бюджета муниципального района «Островский район» муниципальным автономным учреждениям и муниципальным унитарным предприятиям Островского района на возмещение расходов, связанных с приобретением автотранспортных средств, спецтехники и прочего оборудования</t>
  </si>
  <si>
    <t>05 1 01 81700</t>
  </si>
  <si>
    <r>
      <t>Содержание, устройство наружных систем водоснабжения и водоотведения, финансовое в</t>
    </r>
    <r>
      <rPr>
        <sz val="9"/>
        <color rgb="FF000000"/>
        <rFont val="Times New Roman"/>
        <family val="1"/>
        <charset val="204"/>
      </rPr>
      <t>озмещение</t>
    </r>
    <r>
      <rPr>
        <sz val="10"/>
        <color rgb="FF000000"/>
        <rFont val="Times New Roman"/>
        <family val="1"/>
        <charset val="204"/>
      </rPr>
      <t xml:space="preserve">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  </r>
  </si>
  <si>
    <t>05 1 01 85020</t>
  </si>
  <si>
    <t>Основное мероприятие "Содержание, ремонт и обслуживание ливневой канализации и водопроводных кюветов"</t>
  </si>
  <si>
    <t>05 1 0600000</t>
  </si>
  <si>
    <t>Расходы на обеспечение деятельности (оказания услуг, выполнения работ) муниципальных учреждений</t>
  </si>
  <si>
    <t>05 1 06 00790</t>
  </si>
  <si>
    <t>Основное мероприятие "Функционирование общественных бань"</t>
  </si>
  <si>
    <t>05 1 07 00000</t>
  </si>
  <si>
    <t>Функционирование общественных бань</t>
  </si>
  <si>
    <t>05 1 07 85110</t>
  </si>
  <si>
    <t>Подпрограмма муниципальной программы «Благоустройство муниципального образования»</t>
  </si>
  <si>
    <t>Обслуживание уличного освещения</t>
  </si>
  <si>
    <t>05 3 02 85060</t>
  </si>
  <si>
    <t>Мероприятия по озеленению территорий</t>
  </si>
  <si>
    <t>05 3 02 85070</t>
  </si>
  <si>
    <t>Организация и содержание мест захоронения</t>
  </si>
  <si>
    <t>05 3 02 85080</t>
  </si>
  <si>
    <t>Осуществление прочих мероприятий по благоустройству</t>
  </si>
  <si>
    <t>05 3 02 85090</t>
  </si>
  <si>
    <t>Ликвидация несанкционированных свалок</t>
  </si>
  <si>
    <t>05 3 02 85100</t>
  </si>
  <si>
    <t>05 3 06 00000</t>
  </si>
  <si>
    <t>Расходы,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</si>
  <si>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05 3 06 42210</t>
  </si>
  <si>
    <t>Охрана окружающей среды</t>
  </si>
  <si>
    <t>Основное мероприятие «Ликвидация несанкционированных свалок, оборудование контейнерных площадок для накопления твердых коммунальных отходов»</t>
  </si>
  <si>
    <t>05 1 04 00000</t>
  </si>
  <si>
    <t>Расходы на мероприятия по ликвидации мест несанкционированного размещения отходов</t>
  </si>
  <si>
    <t>05 1 04 21550</t>
  </si>
  <si>
    <t>Образование</t>
  </si>
  <si>
    <t>Подпрограмма муниципальной программы «Развитие дошкольного, общего, дополнительного образования»</t>
  </si>
  <si>
    <t>Основное мероприятие «Дополнительное образование в сфере культуры и искусства»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</si>
  <si>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культуры и искусства»</t>
  </si>
  <si>
    <t>Молодежная политика</t>
  </si>
  <si>
    <t>Подпрограмма муниципальной программы «Молодое поколение»</t>
  </si>
  <si>
    <t>Основное мероприятие «Патриотическое воспитание»</t>
  </si>
  <si>
    <t>Мероприятия патриотической направленности</t>
  </si>
  <si>
    <t>Основное мероприятие «Молодежь»</t>
  </si>
  <si>
    <t>Расходы на обеспечение деятельности (оказание услуг) муниципальных учреждений в рамках основного мероприятия "Молодежь"</t>
  </si>
  <si>
    <t>01 2 02 00790</t>
  </si>
  <si>
    <t>Мероприятия в области молодежной политики</t>
  </si>
  <si>
    <t>Культура и кинематография</t>
  </si>
  <si>
    <t>Основное мероприятие «Развитие библиотечного дела»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</si>
  <si>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</si>
  <si>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Формирование и комплектование книжных фондов</t>
  </si>
  <si>
    <t>02 1 01 21110</t>
  </si>
  <si>
    <t>Модернизация (ремонтные работы, приобретение оборудования) сети муниципальных учреждений культуры</t>
  </si>
  <si>
    <t>02 1 01 21500</t>
  </si>
  <si>
    <t>Расходы по созданию доступной среды для лиц с ограниченными возможностями здоровья</t>
  </si>
  <si>
    <t>02 1 01 25200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</si>
  <si>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библиотечного дела»</t>
  </si>
  <si>
    <t>02 1 01 27500</t>
  </si>
  <si>
    <t>Расходы на создание условий по организации досуга и библиотечного обслуживания населения</t>
  </si>
  <si>
    <t>02 1 01 85040</t>
  </si>
  <si>
    <t>Основное мероприятие «Развитие системы культурно-досугового обслуживания населения»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</si>
  <si>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 досугового обслуживания населения»</t>
  </si>
  <si>
    <t xml:space="preserve">Модернизация (ремонтные работы, приобретение оборудования) сети муниципальных учреждений культуры  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</si>
  <si>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системы культурно-досугового обслуживания населения»</t>
  </si>
  <si>
    <t>02 1 02 27500</t>
  </si>
  <si>
    <t>02 1 02 85040</t>
  </si>
  <si>
    <t>Основное мероприятие «Сохранение, возрождение и развитие народных художественных промыслов и ремесел»</t>
  </si>
  <si>
    <t>02 1 06 00000</t>
  </si>
  <si>
    <t>Создание условий для развития народного творчества</t>
  </si>
  <si>
    <t>02 1 06 27600</t>
  </si>
  <si>
    <t>Поддержка социально ориентированных некоммерческих организаций</t>
  </si>
  <si>
    <t>02 1 09 00000</t>
  </si>
  <si>
    <t>Расходы на поддержку социально ориентированных (волонтерских) некоммерческих организаций</t>
  </si>
  <si>
    <t>02 1 09 27700</t>
  </si>
  <si>
    <t>Подпрограмма муниципальной программы «Развитие туристического комплекса»</t>
  </si>
  <si>
    <t>Основное мероприятие «Развитие туристического комплекса муниципального образования»</t>
  </si>
  <si>
    <t>Проведение мероприятий, направленных на привлечение туристского потока в муниципальное образование</t>
  </si>
  <si>
    <t>03 2 01 21800</t>
  </si>
  <si>
    <t>Социальная политика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</si>
  <si>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</si>
  <si>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</si>
  <si>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</si>
  <si>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</si>
  <si>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Доплаты к пенсиям муниципальным служащим</t>
  </si>
  <si>
    <t>07 4 01 27900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</si>
  <si>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</si>
  <si>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07 4 01 42070</t>
  </si>
  <si>
    <t>на выполнение полномочий в соответствии с Законом Псковской области от 03.06.2005 №443-ОЗ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</si>
  <si>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05 6 01 42080</t>
  </si>
  <si>
    <t>Физическая культура и спорт</t>
  </si>
  <si>
    <t>Подпрограмма муниципальной программы «Развитие физической культуры и спорта»</t>
  </si>
  <si>
    <t>01 4 00 00000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</si>
  <si>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</si>
  <si>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</si>
  <si>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</si>
  <si>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</si>
  <si>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Расходы, связанные с участием в официальных спортивных и физкультурных мероприятий области, в межрегиональных, всероссийских спортивных и физкультурных мероприятиях, включенных в календарный план официальных физкультурных мероприятий и спортивных мероприятий Псковской области, а также на текущий ремонт объектов спорта, приобретение спортивного инвентаря и спортивного оборудования для объектов спорта</t>
  </si>
  <si>
    <t>01 4 01 41140</t>
  </si>
  <si>
    <t>Мероприятия по развитию физической культуры и спорта в целях софинансирования субсидии на обеспечение мер, направленных на привлечение жителей области к регулярным занятиям физической культурой и спортом</t>
  </si>
  <si>
    <t>01 4 01 W1140</t>
  </si>
  <si>
    <t>Обеспечение деятельности муниципального казенного учреждения «Стадион»</t>
  </si>
  <si>
    <t>90 4 00 00000</t>
  </si>
  <si>
    <t>90 4 00 00890</t>
  </si>
  <si>
    <t>Средства массовой информации</t>
  </si>
  <si>
    <t>Периодическая печать и издательства</t>
  </si>
  <si>
    <t xml:space="preserve">  Субсидии организациям, осуществляющим производство и выпуск муниципального периодического печатного издания Островского района</t>
  </si>
  <si>
    <t>07 1 01 81500</t>
  </si>
  <si>
    <t xml:space="preserve">Иной орган местного самоуправления Управление образования Островского района     </t>
  </si>
  <si>
    <t>Основное мероприятие «Обеспечение первичных мер пожарной безопасности в образовательных учреждениях</t>
  </si>
  <si>
    <t>04 1 02 00000</t>
  </si>
  <si>
    <t>Мероприятия, направленные на укрепление пожарной безопасности муниципальных образовательных организаций</t>
  </si>
  <si>
    <t>04 1 02 22170</t>
  </si>
  <si>
    <t xml:space="preserve">Основное мероприятие «Противодействие терроризму»     </t>
  </si>
  <si>
    <t>04 2 02 00000</t>
  </si>
  <si>
    <t xml:space="preserve">Проведение системных мероприятий по противодействию терроризму  </t>
  </si>
  <si>
    <t>04 2 02 22500</t>
  </si>
  <si>
    <t>Основное мероприятие «Временное трудоустройство несовершеннолетних граждан»</t>
  </si>
  <si>
    <t>01 2 04 00000</t>
  </si>
  <si>
    <t>Реализация мероприятий активной политики и дополнительных мероприятий в сфере занятости населения</t>
  </si>
  <si>
    <t>01 2 04 43040</t>
  </si>
  <si>
    <t>Организация временного трудоустройства несовершеннолетних граждан в возрасте 14-18 лет</t>
  </si>
  <si>
    <t>01 2 04 21600</t>
  </si>
  <si>
    <t xml:space="preserve">Образование </t>
  </si>
  <si>
    <t>Основное мероприятие «Дошкольное образование»</t>
  </si>
  <si>
    <t>Расходы на обеспечение деятельности (оказание услуг) муниципальных учреждений в рамках основного мероприятия «Дошкольное образование»</t>
  </si>
  <si>
    <t>Модернизация (ремонтные работы, приобретение оборудования) сети муниципальных учреждений образования</t>
  </si>
  <si>
    <t>01 1 01 20100</t>
  </si>
  <si>
    <t xml:space="preserve"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</si>
  <si>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</si>
  <si>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Расходы на реализацию социальных гарантий, предоставляемых педагогическим работникам муниципальных образовательных организаций</t>
  </si>
  <si>
    <t>Расходы на воспитание и обучение детей-инвалидов в муниципальных дошкольных учреждениях по муниципальным бюджетным дошкольным образовательным учреждениям</t>
  </si>
  <si>
    <t>Расходы за присмотр и уход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</t>
  </si>
  <si>
    <t>01 1 01 W1400</t>
  </si>
  <si>
    <t>Основное мероприятие «Общее образование»</t>
  </si>
  <si>
    <t>Расходы на обеспечение деятельности (оказание услуг) муниципальных учреждений в рамках основного мероприятия «Общее образование»</t>
  </si>
  <si>
    <t>01 1 02 20100</t>
  </si>
  <si>
    <r>
      <t>Расходы на п</t>
    </r>
    <r>
      <rPr>
        <sz val="10"/>
        <color rgb="FF000000"/>
        <rFont val="Times New Roman"/>
        <family val="1"/>
        <charset val="204"/>
      </rPr>
      <t>еревозку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</si>
  <si>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t>01 1 02 20200</t>
  </si>
  <si>
    <t>Мероприятия по организации питания в муниципальных общеобразовательных учреждениях</t>
  </si>
  <si>
    <t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</si>
  <si>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r>
  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</t>
    </r>
    <r>
      <rPr>
        <sz val="8"/>
        <color rgb="FF000000"/>
        <rFont val="Times New Roman"/>
        <family val="1"/>
        <charset val="204"/>
      </rPr>
      <t>учреждений</t>
    </r>
  </si>
  <si>
    <t xml:space="preserve"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</si>
  <si>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Организация питания учащихся в муниципальных общеобразовательных учреждениях</t>
  </si>
  <si>
    <t>01 1 02 W1040</t>
  </si>
  <si>
    <t>Основное мероприятие «Дополнительное образование в сфере физической культуры и спорта»</t>
  </si>
  <si>
    <t>01 1 04 00000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</si>
  <si>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физической культуры и спорта»</t>
  </si>
  <si>
    <t>01 1 04 00790</t>
  </si>
  <si>
    <t>Основное мероприятие «Внешкольная работа с детьми»</t>
  </si>
  <si>
    <t>01 1 05 00000</t>
  </si>
  <si>
    <t>Расходы на обеспечение деятельности (оказание услуг) муниципальных учреждений дополнительного образования в рамках основного мероприятия "Внешкольная работа с детьми"</t>
  </si>
  <si>
    <t>01 1 05 00790</t>
  </si>
  <si>
    <t>01 1 05 20100</t>
  </si>
  <si>
    <t xml:space="preserve">01 1 00 00000 </t>
  </si>
  <si>
    <t xml:space="preserve">01 1 02 00000 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</si>
  <si>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образования</t>
  </si>
  <si>
    <t xml:space="preserve">01 1 02 42190 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</si>
  <si>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</si>
  <si>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</si>
  <si>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организации отдыха и оздоровления детей</t>
  </si>
  <si>
    <t>01 2 03 21310</t>
  </si>
  <si>
    <t>Подпрограмма муниципальной программы «Обеспечение реализации основных мероприятий муниципальной программы»</t>
  </si>
  <si>
    <t>01 5 00 00000</t>
  </si>
  <si>
    <t>Основное мероприятие «Управление, ведение учета и отчетности»</t>
  </si>
  <si>
    <t>01 5 01 00000</t>
  </si>
  <si>
    <t>01 5 01 00900</t>
  </si>
  <si>
    <t>Основное мероприятие «Реализация органами местного самоуправления отдельных переданных государственных полномочий»</t>
  </si>
  <si>
    <t>07 4 02 00000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</si>
  <si>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</si>
  <si>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07 4 02 42040</t>
  </si>
  <si>
    <t>Контрольно-счетная палата Островского района</t>
  </si>
  <si>
    <t>Функционирование председателя Контрольно-счетной палаты</t>
  </si>
  <si>
    <t>90 6 00 00000</t>
  </si>
  <si>
    <t>90 6 00 00900</t>
  </si>
  <si>
    <t xml:space="preserve">Финансовое управление Администрации Островского района           </t>
  </si>
  <si>
    <t>Основное мероприятие «Совершенствование и развитие бюджетного процесса»</t>
  </si>
  <si>
    <t>07 3 01 00000</t>
  </si>
  <si>
    <t>Расходы на выплаты по оплате труда и обеспечение деятельности муниципальных органов в рамках основного мероприятия «Совершенствование и развитие бюджетного процесса»</t>
  </si>
  <si>
    <t>07 3 01 00900</t>
  </si>
  <si>
    <t xml:space="preserve">Резервный фонд администрации муниципального района </t>
  </si>
  <si>
    <t>90 9 00 20001</t>
  </si>
  <si>
    <t xml:space="preserve">Расходы на защиту населения и территорий от чрезвычайных ситуаций, осуществляемые за счет средств резервных фондов </t>
  </si>
  <si>
    <t>90 9 00 20004</t>
  </si>
  <si>
    <t>Национальная оборона</t>
  </si>
  <si>
    <t>Предоставление субвенции на осуществление полномочий по первичному воинскому учету на территориях, где отсутствуют военные комиссариаты</t>
  </si>
  <si>
    <t>07 3 01 51180</t>
  </si>
  <si>
    <t xml:space="preserve">Национальная экономика </t>
  </si>
  <si>
    <t>Расходы на реализацию мероприятий в рамках комплекса процессных мероприятий «Поддержка молодежных инициатив Псковской области»</t>
  </si>
  <si>
    <t>01 2 04 43030</t>
  </si>
  <si>
    <t>Основное мероприятие «Реализация мероприятий в сфере занятости населения»</t>
  </si>
  <si>
    <t>01 2 05 00000</t>
  </si>
  <si>
    <t>01 2 05 43040</t>
  </si>
  <si>
    <t>03 1 02 43040</t>
  </si>
  <si>
    <t xml:space="preserve">Сельское хозяйство и рыболовство </t>
  </si>
  <si>
    <t>Основное мероприятие «Организация благоустройства и озеленения территории муниципального образования»</t>
  </si>
  <si>
    <t xml:space="preserve">Субсидии на мероприятия по ликвидации очагов сорного растения борщевик Сосновского </t>
  </si>
  <si>
    <t>05 3 01 41570</t>
  </si>
  <si>
    <t xml:space="preserve">Межбюджетные трансферты </t>
  </si>
  <si>
    <t>Субсидии на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</si>
  <si>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05 3 01 41130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</si>
  <si>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</si>
  <si>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бюджетам субъектов Российской Федераций и муниципальных образований</t>
  </si>
  <si>
    <t>Дотации на выравнивание бюджетной обеспеченности поселений</t>
  </si>
  <si>
    <t>07 3 01 75010</t>
  </si>
  <si>
    <t xml:space="preserve">Иной орган местного самоуправления Комитет по управлению муниципальным имуществом Островского района                                                                                    </t>
  </si>
  <si>
    <t>Основное мероприятие «Функционирование организаций, обеспечивающих выполнение части муниципальных функций»</t>
  </si>
  <si>
    <t>07 1 02 00000</t>
  </si>
  <si>
    <t>Расходы на выплаты по оплате труда и обеспечение деятельности муниципальных органов в рамках основного мероприятия «Функционирование организаций, обеспечивающих выполнение части муниципальных функций»</t>
  </si>
  <si>
    <t>07 1 02 00900</t>
  </si>
  <si>
    <t>Обеспечение приватизации, проведение предпродажной подготовки объектов, оценка недвижимости и другие расходы по обслуживанию муниципального имущества</t>
  </si>
  <si>
    <t>07 1 02 27510</t>
  </si>
  <si>
    <t>Основное мероприятие «Организация и осуществление деятельности по опеке и попечительству в отношении несовершеннолетних»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</si>
  <si>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</si>
  <si>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01 3 01 А0820</t>
  </si>
  <si>
    <t>Капитальные вложения в объекты государственной (муниципальной) собственности</t>
  </si>
  <si>
    <t>Обеспечение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</si>
  <si>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01 3 01 R0820</t>
  </si>
  <si>
    <t>Основное мероприятие "Развитие системы культурно-досугового обслуживания населения"</t>
  </si>
  <si>
    <t>бюджета района на плановый период 2026 и 2027 годов</t>
  </si>
  <si>
    <t>2026год</t>
  </si>
  <si>
    <t>2027год</t>
  </si>
  <si>
    <t xml:space="preserve"> Основное мероприятие «Современный облик сельских территорий»</t>
  </si>
  <si>
    <t>05 1 03 00000</t>
  </si>
  <si>
    <t xml:space="preserve">Расходы на обеспечение комплексного развития сельских территорий   в рамках основного мероприятия «Современный облик сельских территорий»   </t>
  </si>
  <si>
    <t>05 1 03 L5760</t>
  </si>
  <si>
    <t>Итого:</t>
  </si>
  <si>
    <t>Условно утверждённые расходы</t>
  </si>
  <si>
    <t>Всего:</t>
  </si>
  <si>
    <t xml:space="preserve">Расходы на выплаты по оплате труда по высшему должностному лицу </t>
  </si>
  <si>
    <t>820,6Расходы по оплате труда и обеспечение функций муниципальных органов аппарата Собрания депутатов</t>
  </si>
  <si>
    <t>07 1 0 1 00900</t>
  </si>
  <si>
    <t xml:space="preserve"> 07 2 01 51200</t>
  </si>
  <si>
    <t>Основное мероприятие «Образование и обеспечение деятельности комиссии по делам несовершеннолетних и защите их прав»</t>
  </si>
  <si>
    <t>Расходы на обеспечение деятельности  по обращению с животными без  владельцев на территории района</t>
  </si>
  <si>
    <t>050</t>
  </si>
  <si>
    <t>Основное мероприятие «Реконструкция автомобильных дорог общего пользования местного значения в муниципальном образовании»</t>
  </si>
  <si>
    <t xml:space="preserve">06 2 01 24400 </t>
  </si>
  <si>
    <t>Основное мероприятие «Улучшение жилищных условий категорий граждан»</t>
  </si>
  <si>
    <t>Содержание, устройство наружных систем водоснабжения и водоотведения, финансовое возмещение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</si>
  <si>
    <t>Расходы на софинансирование капитальных вложений в объекты муниципальной собственности и (или) софинансирование мероприятий, не относящихся к капитальным вложениям в объекты муниципальной собственности</t>
  </si>
  <si>
    <t>05 1 01 L1130</t>
  </si>
  <si>
    <t>05 1 06 00000</t>
  </si>
  <si>
    <t xml:space="preserve">05 1 07 85110 </t>
  </si>
  <si>
    <t>Основное мероприятие Благоустройство территории муниципального образования»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</si>
  <si>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</si>
  <si>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Расходы на модернизацию (ремонтные работы, приобретение оборудования) сети муниципальных учреждений образования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</si>
  <si>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</si>
  <si>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02 1 0221500</t>
  </si>
  <si>
    <t>Субсидии организациям, осуществляющим производство и выпуск муниципального периодического печатного издания Островского района</t>
  </si>
  <si>
    <t xml:space="preserve">Распределение бюджетных ассигнований по разделам, подразделам,
целевым статьям (муниципальным программам и непрограммным направлениям
деятельности), группам видов расходов классификации расходов бюджета района
на плановый период 2026 и 2027 годов
</t>
  </si>
  <si>
    <t xml:space="preserve">Расходы на обеспечение комплексного развития сельских территорий   в рамках основного мероприятия «Современный облик сельских территорий»    </t>
  </si>
  <si>
    <t>Условно утвержденные расходы</t>
  </si>
  <si>
    <t xml:space="preserve">Подпрограмма муниципальной программы «Повышение инвестиционной привлекательности» </t>
  </si>
  <si>
    <t>Основное мероприятие «Благоустройство территории муниципального образования»</t>
  </si>
  <si>
    <t>Закупка товаров, работ и услуг для государствен. (муниципальных) нужд</t>
  </si>
  <si>
    <t>ВСЕГО:</t>
  </si>
  <si>
    <t>ИТОГО</t>
  </si>
  <si>
    <t>ГР</t>
  </si>
  <si>
    <r>
  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</t>
    </r>
    <r>
      <rPr>
        <b/>
        <sz val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бюджета</t>
    </r>
    <r>
      <rPr>
        <b/>
        <sz val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района на плановый период 2026 и 2027 годов.</t>
    </r>
  </si>
  <si>
    <t>Расходы на реализацию мероприятий в рамках комплекса процессных мероприятий «Активная политика занятости населения и социальная поддержка безработных граждан»</t>
  </si>
  <si>
    <t>Расходы на осуществление дорожной деятельности</t>
  </si>
  <si>
    <t>06 1 02 SД030</t>
  </si>
  <si>
    <t>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детьми, являющимися членами семей граждан Российской Федерации, получающих меры поддержки на территории Псковской области в связи с проведением специальной военной операции</t>
  </si>
  <si>
    <t>Основное мероприятие «Региональный проект «Всё лучшее детям»</t>
  </si>
  <si>
    <t>01 1 Ю4 00000</t>
  </si>
  <si>
    <t xml:space="preserve">Расходы на реализацию мероприятий по модернизации школьных систем образования     </t>
  </si>
  <si>
    <t>01 1 Ю4 57500</t>
  </si>
  <si>
    <t>Основное мероприятие «Региональный проект «Педагоги и наставники»</t>
  </si>
  <si>
    <t>01 1 Ю6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</si>
  <si>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</si>
  <si>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Ю6 51790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</si>
  <si>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</si>
  <si>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 1 Ю6 53030</t>
  </si>
  <si>
    <t>Органы юстиции</t>
  </si>
  <si>
    <t>Расходы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состояния, за счет средств областного бюджета</t>
  </si>
  <si>
    <t>07 1 01 42230</t>
  </si>
  <si>
    <t>Расходы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</t>
  </si>
  <si>
    <t>07 1 01 59300</t>
  </si>
  <si>
    <t>Подпрограмма муниципальной программы «Формирование комфортной городской среды»</t>
  </si>
  <si>
    <t>05 5 00 00000</t>
  </si>
  <si>
    <t>Основное направление «Региональный проект «Формирование комфортной городской среды»</t>
  </si>
  <si>
    <t>05 5 И4 00000</t>
  </si>
  <si>
    <t>05 5 И4 55550</t>
  </si>
  <si>
    <t xml:space="preserve">Реализация муниципальных программ формирования современной городской среды </t>
  </si>
  <si>
    <t>Основное мероприятие «Региональный проект «Семейные ценности и инфраструктура культуры»</t>
  </si>
  <si>
    <t>02 1 Я5 00000</t>
  </si>
  <si>
    <t>Развитие сети учреждений культурно-досугового типа</t>
  </si>
  <si>
    <t>02 1 Я5 55130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</si>
  <si>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</si>
  <si>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</si>
  <si>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 xml:space="preserve">Подготовка документов территориального планирования, градостроительного зонирования и документации по планировке территории </t>
  </si>
  <si>
    <t>13</t>
  </si>
  <si>
    <t>03 1 01 W1270</t>
  </si>
  <si>
    <t>Основное мероприятие «Обустройство и восстановление воинских захоронений, находящихся в муниципальной собственности</t>
  </si>
  <si>
    <t xml:space="preserve">Обслуживание государственного и муниципального долга </t>
  </si>
  <si>
    <t>Обслуживание муниципального долга</t>
  </si>
  <si>
    <t>Основное мероприятие «Управление муниципальным долгом»</t>
  </si>
  <si>
    <t>07 3 02 00000</t>
  </si>
  <si>
    <t>07 3 02 27200</t>
  </si>
  <si>
    <t>Обслуживание государственного (муниципального) долга</t>
  </si>
  <si>
    <t>Обслуживание государств. (муниципального) долга</t>
  </si>
  <si>
    <t>Приложение 12</t>
  </si>
  <si>
    <t xml:space="preserve">к Решению Собрания депутатов </t>
  </si>
  <si>
    <t>Островского района</t>
  </si>
  <si>
    <t>"О внесении изменений и дополнений</t>
  </si>
  <si>
    <t xml:space="preserve">в Решение Собрания депутатов </t>
  </si>
  <si>
    <t>№ 165 от 24.12.2024 г.</t>
  </si>
  <si>
    <t>"О бюджете муниципального района</t>
  </si>
  <si>
    <t>"Островский район" на 2025 год</t>
  </si>
  <si>
    <t>и на плановый период 2026 и 2027 годов</t>
  </si>
  <si>
    <t>Приложение 14</t>
  </si>
  <si>
    <t>Приложение 16</t>
  </si>
  <si>
    <t xml:space="preserve">№ 171  от 29.01.2025 г.                                </t>
  </si>
  <si>
    <t xml:space="preserve">№ 171  от 29.01.2025 г.                         </t>
  </si>
  <si>
    <t xml:space="preserve">№ 171  от 29.01.2025 г.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</si>
</sst>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0000_р_._-;\-* #,##0.00000_р_._-;_-* &quot;-&quot;???_р_._-;_-@_-"/>
    <numFmt numFmtId="166" formatCode="_-* #,##0.00000_р_._-;\-* #,##0.00000_р_._-;_-* &quot;-&quot;?????_р_._-;_-@_-"/>
    <numFmt numFmtId="167" formatCode="_-* #,##0.0_р_._-;\-* #,##0.0_р_._-;_-* &quot;-&quot;???_р_._-;_-@_-"/>
    <numFmt numFmtId="168" formatCode="_-* #,##0.00000\ _₽_-;\-* #,##0.00000\ _₽_-;_-* &quot;-&quot;?????\ _₽_-;_-@_-"/>
    <numFmt numFmtId="169" formatCode="_-* #,##0.000000_р_._-;\-* #,##0.000000_р_._-;_-* &quot;-&quot;?????_р_._-;_-@_-"/>
    <numFmt numFmtId="170" formatCode="0.0"/>
    <numFmt numFmtId="171" formatCode="_-* #,##0.0_р_._-;\-* #,##0.0_р_._-;_-* \-?_р_._-;_-@_-"/>
  </numFmts>
  <fonts count="3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Bookman Old Style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Bookman Old Style"/>
      <family val="1"/>
      <charset val="204"/>
    </font>
    <font>
      <sz val="9"/>
      <name val="Bookman Old Style"/>
      <family val="1"/>
      <charset val="204"/>
    </font>
    <font>
      <sz val="11"/>
      <color theme="3" tint="0.39997558519241921"/>
      <name val="Bookman Old Style"/>
      <family val="1"/>
      <charset val="204"/>
    </font>
    <font>
      <sz val="10"/>
      <color theme="3" tint="0.39997558519241921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name val="Bookman Old Style"/>
      <family val="1"/>
      <charset val="204"/>
    </font>
    <font>
      <b/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2">
    <xf numFmtId="0" fontId="0" fillId="0" borderId="0" xfId="0"/>
    <xf numFmtId="0" fontId="2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left" vertical="justify" wrapText="1"/>
    </xf>
    <xf numFmtId="0" fontId="5" fillId="0" borderId="1" xfId="0" applyFont="1" applyBorder="1" applyAlignment="1">
      <alignment vertical="justify" wrapText="1"/>
    </xf>
    <xf numFmtId="0" fontId="5" fillId="0" borderId="0" xfId="0" applyFont="1"/>
    <xf numFmtId="0" fontId="5" fillId="0" borderId="1" xfId="0" applyFont="1" applyBorder="1" applyAlignment="1">
      <alignment horizontal="left" vertical="top" wrapText="1"/>
    </xf>
    <xf numFmtId="165" fontId="8" fillId="0" borderId="4" xfId="0" applyNumberFormat="1" applyFont="1" applyBorder="1" applyAlignment="1">
      <alignment vertical="justify"/>
    </xf>
    <xf numFmtId="165" fontId="4" fillId="0" borderId="1" xfId="0" applyNumberFormat="1" applyFont="1" applyBorder="1" applyAlignment="1">
      <alignment vertical="justify"/>
    </xf>
    <xf numFmtId="165" fontId="8" fillId="0" borderId="1" xfId="0" applyNumberFormat="1" applyFont="1" applyBorder="1" applyAlignment="1">
      <alignment vertical="justify"/>
    </xf>
    <xf numFmtId="167" fontId="8" fillId="0" borderId="1" xfId="0" applyNumberFormat="1" applyFont="1" applyBorder="1" applyAlignment="1">
      <alignment vertical="justify"/>
    </xf>
    <xf numFmtId="0" fontId="9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5" fontId="8" fillId="3" borderId="1" xfId="0" applyNumberFormat="1" applyFont="1" applyFill="1" applyBorder="1" applyAlignment="1">
      <alignment vertical="justify"/>
    </xf>
    <xf numFmtId="0" fontId="0" fillId="0" borderId="1" xfId="0" applyBorder="1"/>
    <xf numFmtId="166" fontId="0" fillId="0" borderId="1" xfId="0" applyNumberForma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4" fillId="0" borderId="1" xfId="0" applyNumberFormat="1" applyFont="1" applyBorder="1"/>
    <xf numFmtId="169" fontId="4" fillId="0" borderId="1" xfId="0" applyNumberFormat="1" applyFont="1" applyBorder="1"/>
    <xf numFmtId="0" fontId="0" fillId="2" borderId="1" xfId="0" applyFill="1" applyBorder="1"/>
    <xf numFmtId="165" fontId="8" fillId="2" borderId="1" xfId="0" applyNumberFormat="1" applyFont="1" applyFill="1" applyBorder="1" applyAlignment="1">
      <alignment vertical="justify"/>
    </xf>
    <xf numFmtId="14" fontId="4" fillId="2" borderId="1" xfId="0" applyNumberFormat="1" applyFont="1" applyFill="1" applyBorder="1" applyAlignment="1">
      <alignment horizontal="center"/>
    </xf>
    <xf numFmtId="165" fontId="10" fillId="0" borderId="1" xfId="0" applyNumberFormat="1" applyFont="1" applyBorder="1" applyAlignment="1">
      <alignment vertical="justify"/>
    </xf>
    <xf numFmtId="0" fontId="11" fillId="0" borderId="0" xfId="0" applyFont="1"/>
    <xf numFmtId="166" fontId="8" fillId="0" borderId="1" xfId="0" applyNumberFormat="1" applyFont="1" applyBorder="1"/>
    <xf numFmtId="0" fontId="4" fillId="3" borderId="1" xfId="0" applyFont="1" applyFill="1" applyBorder="1" applyAlignment="1">
      <alignment horizontal="center" wrapText="1"/>
    </xf>
    <xf numFmtId="0" fontId="0" fillId="2" borderId="0" xfId="0" applyFill="1"/>
    <xf numFmtId="4" fontId="0" fillId="0" borderId="0" xfId="0" applyNumberFormat="1"/>
    <xf numFmtId="168" fontId="4" fillId="2" borderId="1" xfId="0" applyNumberFormat="1" applyFont="1" applyFill="1" applyBorder="1" applyAlignment="1">
      <alignment horizontal="center" wrapText="1"/>
    </xf>
    <xf numFmtId="17" fontId="4" fillId="2" borderId="1" xfId="0" applyNumberFormat="1" applyFont="1" applyFill="1" applyBorder="1" applyAlignment="1">
      <alignment horizontal="center" wrapText="1"/>
    </xf>
    <xf numFmtId="165" fontId="8" fillId="2" borderId="4" xfId="0" applyNumberFormat="1" applyFont="1" applyFill="1" applyBorder="1" applyAlignment="1">
      <alignment vertical="justify"/>
    </xf>
    <xf numFmtId="165" fontId="4" fillId="2" borderId="1" xfId="0" applyNumberFormat="1" applyFont="1" applyFill="1" applyBorder="1" applyAlignment="1">
      <alignment vertical="justify"/>
    </xf>
    <xf numFmtId="167" fontId="8" fillId="2" borderId="1" xfId="0" applyNumberFormat="1" applyFont="1" applyFill="1" applyBorder="1" applyAlignment="1">
      <alignment vertical="justify"/>
    </xf>
    <xf numFmtId="165" fontId="10" fillId="2" borderId="1" xfId="0" applyNumberFormat="1" applyFont="1" applyFill="1" applyBorder="1" applyAlignment="1">
      <alignment vertical="justify"/>
    </xf>
    <xf numFmtId="168" fontId="0" fillId="2" borderId="0" xfId="0" applyNumberFormat="1" applyFill="1"/>
    <xf numFmtId="168" fontId="8" fillId="2" borderId="4" xfId="0" applyNumberFormat="1" applyFont="1" applyFill="1" applyBorder="1" applyAlignment="1">
      <alignment vertical="justify"/>
    </xf>
    <xf numFmtId="168" fontId="4" fillId="2" borderId="1" xfId="0" applyNumberFormat="1" applyFont="1" applyFill="1" applyBorder="1" applyAlignment="1">
      <alignment vertical="justify"/>
    </xf>
    <xf numFmtId="168" fontId="8" fillId="2" borderId="1" xfId="0" applyNumberFormat="1" applyFont="1" applyFill="1" applyBorder="1" applyAlignment="1">
      <alignment vertical="justify"/>
    </xf>
    <xf numFmtId="168" fontId="0" fillId="2" borderId="1" xfId="0" applyNumberFormat="1" applyFill="1" applyBorder="1"/>
    <xf numFmtId="168" fontId="10" fillId="2" borderId="1" xfId="0" applyNumberFormat="1" applyFont="1" applyFill="1" applyBorder="1" applyAlignment="1">
      <alignment vertical="justify"/>
    </xf>
    <xf numFmtId="165" fontId="0" fillId="0" borderId="0" xfId="0" applyNumberFormat="1"/>
    <xf numFmtId="165" fontId="0" fillId="0" borderId="1" xfId="0" applyNumberFormat="1" applyBorder="1"/>
    <xf numFmtId="168" fontId="8" fillId="3" borderId="1" xfId="0" applyNumberFormat="1" applyFont="1" applyFill="1" applyBorder="1" applyAlignment="1">
      <alignment vertical="justify"/>
    </xf>
    <xf numFmtId="167" fontId="3" fillId="0" borderId="0" xfId="0" applyNumberFormat="1" applyFont="1" applyAlignment="1">
      <alignment vertical="justify"/>
    </xf>
    <xf numFmtId="167" fontId="3" fillId="0" borderId="0" xfId="0" applyNumberFormat="1" applyFont="1"/>
    <xf numFmtId="165" fontId="4" fillId="2" borderId="4" xfId="0" applyNumberFormat="1" applyFont="1" applyFill="1" applyBorder="1" applyAlignment="1">
      <alignment horizontal="center" wrapText="1"/>
    </xf>
    <xf numFmtId="168" fontId="4" fillId="2" borderId="4" xfId="0" applyNumberFormat="1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wrapText="1"/>
    </xf>
    <xf numFmtId="17" fontId="4" fillId="2" borderId="4" xfId="0" applyNumberFormat="1" applyFont="1" applyFill="1" applyBorder="1" applyAlignment="1">
      <alignment horizontal="center" wrapText="1"/>
    </xf>
    <xf numFmtId="14" fontId="4" fillId="2" borderId="4" xfId="0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0" fontId="14" fillId="0" borderId="7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17" fillId="0" borderId="11" xfId="0" applyFont="1" applyBorder="1" applyAlignment="1">
      <alignment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7" xfId="0" applyFont="1" applyBorder="1" applyAlignment="1">
      <alignment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0" fontId="19" fillId="0" borderId="14" xfId="0" applyFont="1" applyBorder="1" applyAlignment="1">
      <alignment horizontal="center" vertical="center" wrapText="1"/>
    </xf>
    <xf numFmtId="0" fontId="17" fillId="0" borderId="9" xfId="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0" fontId="18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6" fillId="4" borderId="7" xfId="0" applyFont="1" applyFill="1" applyBorder="1" applyAlignment="1">
      <alignment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vertical="center" wrapText="1"/>
    </xf>
    <xf numFmtId="0" fontId="15" fillId="4" borderId="7" xfId="0" applyFont="1" applyFill="1" applyBorder="1" applyAlignment="1">
      <alignment vertical="center" wrapText="1"/>
    </xf>
    <xf numFmtId="0" fontId="16" fillId="0" borderId="7" xfId="0" applyFont="1" applyBorder="1" applyAlignment="1">
      <alignment horizontal="justify" vertical="center" wrapText="1"/>
    </xf>
    <xf numFmtId="0" fontId="15" fillId="0" borderId="5" xfId="0" applyFont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4" fillId="0" borderId="5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49" fontId="12" fillId="0" borderId="12" xfId="0" applyNumberFormat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8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8" fillId="0" borderId="12" xfId="0" applyNumberFormat="1" applyFont="1" applyBorder="1" applyAlignment="1">
      <alignment horizontal="center" vertical="center" wrapText="1"/>
    </xf>
    <xf numFmtId="49" fontId="17" fillId="0" borderId="12" xfId="0" applyNumberFormat="1" applyFont="1" applyBorder="1" applyAlignment="1">
      <alignment horizontal="center" vertical="center" wrapText="1"/>
    </xf>
    <xf numFmtId="49" fontId="16" fillId="0" borderId="12" xfId="0" applyNumberFormat="1" applyFont="1" applyBorder="1" applyAlignment="1">
      <alignment horizontal="center" vertical="center" wrapText="1"/>
    </xf>
    <xf numFmtId="49" fontId="16" fillId="4" borderId="8" xfId="0" applyNumberFormat="1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7" fillId="4" borderId="7" xfId="0" applyFont="1" applyFill="1" applyBorder="1" applyAlignment="1">
      <alignment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0" fontId="17" fillId="4" borderId="15" xfId="0" applyFont="1" applyFill="1" applyBorder="1" applyAlignment="1">
      <alignment vertical="center" wrapText="1"/>
    </xf>
    <xf numFmtId="0" fontId="17" fillId="4" borderId="7" xfId="0" applyFont="1" applyFill="1" applyBorder="1" applyAlignment="1">
      <alignment horizontal="center" vertical="center" wrapText="1"/>
    </xf>
    <xf numFmtId="49" fontId="17" fillId="4" borderId="8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3" fillId="0" borderId="16" xfId="0" applyFont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wrapText="1"/>
    </xf>
    <xf numFmtId="0" fontId="15" fillId="4" borderId="9" xfId="0" applyFont="1" applyFill="1" applyBorder="1" applyAlignment="1">
      <alignment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0" fontId="17" fillId="4" borderId="5" xfId="0" applyFont="1" applyFill="1" applyBorder="1" applyAlignment="1">
      <alignment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vertical="justify"/>
    </xf>
    <xf numFmtId="168" fontId="8" fillId="2" borderId="0" xfId="0" applyNumberFormat="1" applyFont="1" applyFill="1" applyAlignment="1">
      <alignment vertical="justify"/>
    </xf>
    <xf numFmtId="167" fontId="8" fillId="0" borderId="0" xfId="0" applyNumberFormat="1" applyFont="1" applyAlignment="1">
      <alignment vertical="justify"/>
    </xf>
    <xf numFmtId="167" fontId="8" fillId="2" borderId="0" xfId="0" applyNumberFormat="1" applyFont="1" applyFill="1" applyAlignment="1">
      <alignment vertical="justify"/>
    </xf>
    <xf numFmtId="0" fontId="7" fillId="0" borderId="7" xfId="0" applyFont="1" applyBorder="1" applyAlignment="1">
      <alignment vertical="center" wrapText="1"/>
    </xf>
    <xf numFmtId="0" fontId="13" fillId="0" borderId="23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3" fillId="0" borderId="21" xfId="0" applyFont="1" applyBorder="1" applyAlignment="1">
      <alignment vertical="center" wrapText="1"/>
    </xf>
    <xf numFmtId="0" fontId="13" fillId="0" borderId="21" xfId="0" applyFont="1" applyBorder="1" applyAlignment="1">
      <alignment horizontal="center" vertical="center" wrapText="1" shrinkToFit="1"/>
    </xf>
    <xf numFmtId="0" fontId="13" fillId="0" borderId="22" xfId="0" applyFont="1" applyBorder="1" applyAlignment="1">
      <alignment horizontal="center" vertical="center" wrapText="1" shrinkToFit="1"/>
    </xf>
    <xf numFmtId="0" fontId="13" fillId="0" borderId="23" xfId="0" applyFont="1" applyBorder="1" applyAlignment="1">
      <alignment horizontal="center" vertical="center" wrapText="1" shrinkToFit="1"/>
    </xf>
    <xf numFmtId="0" fontId="6" fillId="0" borderId="24" xfId="0" applyFont="1" applyBorder="1" applyAlignment="1">
      <alignment vertical="center" wrapText="1" shrinkToFit="1"/>
    </xf>
    <xf numFmtId="49" fontId="6" fillId="0" borderId="25" xfId="0" applyNumberFormat="1" applyFont="1" applyBorder="1" applyAlignment="1">
      <alignment horizontal="center" vertical="center" wrapText="1" shrinkToFit="1"/>
    </xf>
    <xf numFmtId="0" fontId="6" fillId="0" borderId="25" xfId="0" applyFont="1" applyBorder="1" applyAlignment="1">
      <alignment horizontal="center" vertical="center" wrapText="1" shrinkToFit="1"/>
    </xf>
    <xf numFmtId="0" fontId="5" fillId="0" borderId="25" xfId="0" applyFont="1" applyBorder="1" applyAlignment="1">
      <alignment horizontal="center" vertical="center" wrapText="1" shrinkToFit="1"/>
    </xf>
    <xf numFmtId="0" fontId="6" fillId="0" borderId="26" xfId="0" applyFont="1" applyBorder="1" applyAlignment="1">
      <alignment horizontal="center" vertical="center" wrapText="1" shrinkToFit="1"/>
    </xf>
    <xf numFmtId="0" fontId="13" fillId="0" borderId="24" xfId="0" applyFont="1" applyBorder="1" applyAlignment="1">
      <alignment vertical="center" wrapText="1" shrinkToFit="1"/>
    </xf>
    <xf numFmtId="49" fontId="13" fillId="0" borderId="25" xfId="0" applyNumberFormat="1" applyFont="1" applyBorder="1" applyAlignment="1">
      <alignment horizontal="center" vertical="center" wrapText="1" shrinkToFit="1"/>
    </xf>
    <xf numFmtId="0" fontId="13" fillId="0" borderId="25" xfId="0" applyFont="1" applyBorder="1" applyAlignment="1">
      <alignment horizontal="center" vertical="center" wrapText="1" shrinkToFit="1"/>
    </xf>
    <xf numFmtId="0" fontId="13" fillId="0" borderId="26" xfId="0" applyFont="1" applyBorder="1" applyAlignment="1">
      <alignment horizontal="center" vertical="center" wrapText="1" shrinkToFit="1"/>
    </xf>
    <xf numFmtId="0" fontId="16" fillId="0" borderId="24" xfId="0" applyFont="1" applyBorder="1" applyAlignment="1">
      <alignment vertical="center" wrapText="1" shrinkToFit="1"/>
    </xf>
    <xf numFmtId="49" fontId="12" fillId="0" borderId="25" xfId="0" applyNumberFormat="1" applyFont="1" applyBorder="1" applyAlignment="1">
      <alignment horizontal="center" vertical="center" wrapText="1" shrinkToFit="1"/>
    </xf>
    <xf numFmtId="0" fontId="12" fillId="0" borderId="25" xfId="0" applyFont="1" applyBorder="1" applyAlignment="1">
      <alignment horizontal="center" vertical="center" wrapText="1" shrinkToFit="1"/>
    </xf>
    <xf numFmtId="0" fontId="12" fillId="0" borderId="26" xfId="0" applyFont="1" applyBorder="1" applyAlignment="1">
      <alignment horizontal="center" vertical="center" wrapText="1" shrinkToFit="1"/>
    </xf>
    <xf numFmtId="0" fontId="12" fillId="0" borderId="24" xfId="0" applyFont="1" applyBorder="1" applyAlignment="1">
      <alignment vertical="center" wrapText="1" shrinkToFit="1"/>
    </xf>
    <xf numFmtId="0" fontId="15" fillId="0" borderId="24" xfId="0" applyFont="1" applyBorder="1" applyAlignment="1">
      <alignment vertical="center" wrapText="1" shrinkToFit="1"/>
    </xf>
    <xf numFmtId="0" fontId="17" fillId="0" borderId="24" xfId="0" applyFont="1" applyBorder="1" applyAlignment="1">
      <alignment vertical="center" wrapText="1" shrinkToFit="1"/>
    </xf>
    <xf numFmtId="0" fontId="17" fillId="0" borderId="24" xfId="0" applyFont="1" applyBorder="1" applyAlignment="1">
      <alignment horizontal="left" vertical="center" wrapText="1" shrinkToFit="1"/>
    </xf>
    <xf numFmtId="0" fontId="14" fillId="0" borderId="24" xfId="0" applyFont="1" applyBorder="1" applyAlignment="1">
      <alignment vertical="center" wrapText="1" shrinkToFit="1"/>
    </xf>
    <xf numFmtId="0" fontId="15" fillId="0" borderId="27" xfId="0" applyFont="1" applyBorder="1" applyAlignment="1">
      <alignment vertical="center" wrapText="1" shrinkToFit="1"/>
    </xf>
    <xf numFmtId="0" fontId="12" fillId="0" borderId="27" xfId="0" applyFont="1" applyBorder="1" applyAlignment="1">
      <alignment horizontal="center" vertical="center" wrapText="1" shrinkToFit="1"/>
    </xf>
    <xf numFmtId="0" fontId="12" fillId="0" borderId="28" xfId="0" applyFont="1" applyBorder="1" applyAlignment="1">
      <alignment horizontal="center" vertical="center" wrapText="1" shrinkToFit="1"/>
    </xf>
    <xf numFmtId="0" fontId="12" fillId="0" borderId="24" xfId="0" applyFont="1" applyBorder="1" applyAlignment="1">
      <alignment horizontal="center" vertical="center" wrapText="1" shrinkToFit="1"/>
    </xf>
    <xf numFmtId="0" fontId="18" fillId="0" borderId="24" xfId="0" applyFont="1" applyBorder="1" applyAlignment="1">
      <alignment vertical="center" wrapText="1" shrinkToFit="1"/>
    </xf>
    <xf numFmtId="0" fontId="16" fillId="0" borderId="7" xfId="0" applyFont="1" applyBorder="1" applyAlignment="1">
      <alignment vertical="center" wrapText="1" shrinkToFit="1"/>
    </xf>
    <xf numFmtId="49" fontId="16" fillId="0" borderId="8" xfId="0" applyNumberFormat="1" applyFont="1" applyBorder="1" applyAlignment="1">
      <alignment horizontal="center" vertical="center" wrapText="1" shrinkToFit="1"/>
    </xf>
    <xf numFmtId="0" fontId="16" fillId="0" borderId="8" xfId="0" applyFont="1" applyBorder="1" applyAlignment="1">
      <alignment horizontal="center" vertical="center" wrapText="1" shrinkToFit="1"/>
    </xf>
    <xf numFmtId="0" fontId="16" fillId="0" borderId="14" xfId="0" applyFont="1" applyBorder="1" applyAlignment="1">
      <alignment horizontal="center" vertical="center" wrapText="1" shrinkToFit="1"/>
    </xf>
    <xf numFmtId="0" fontId="12" fillId="0" borderId="29" xfId="0" applyFont="1" applyBorder="1" applyAlignment="1">
      <alignment horizontal="center" vertical="center" wrapText="1" shrinkToFit="1"/>
    </xf>
    <xf numFmtId="0" fontId="15" fillId="0" borderId="9" xfId="0" applyFont="1" applyBorder="1" applyAlignment="1">
      <alignment vertical="center" wrapText="1" shrinkToFit="1"/>
    </xf>
    <xf numFmtId="49" fontId="16" fillId="0" borderId="10" xfId="0" applyNumberFormat="1" applyFont="1" applyBorder="1" applyAlignment="1">
      <alignment horizontal="center" vertical="center" wrapText="1" shrinkToFit="1"/>
    </xf>
    <xf numFmtId="0" fontId="16" fillId="0" borderId="10" xfId="0" applyFont="1" applyBorder="1" applyAlignment="1">
      <alignment horizontal="center" vertical="center" wrapText="1" shrinkToFit="1"/>
    </xf>
    <xf numFmtId="0" fontId="16" fillId="0" borderId="0" xfId="0" applyFont="1" applyAlignment="1">
      <alignment horizontal="center" vertical="center" wrapText="1" shrinkToFit="1"/>
    </xf>
    <xf numFmtId="0" fontId="17" fillId="0" borderId="21" xfId="0" applyFont="1" applyBorder="1" applyAlignment="1">
      <alignment vertical="center" wrapText="1" shrinkToFit="1"/>
    </xf>
    <xf numFmtId="49" fontId="13" fillId="0" borderId="22" xfId="0" applyNumberFormat="1" applyFont="1" applyBorder="1" applyAlignment="1">
      <alignment horizontal="center" vertical="center" wrapText="1" shrinkToFit="1"/>
    </xf>
    <xf numFmtId="0" fontId="15" fillId="0" borderId="7" xfId="0" applyFont="1" applyBorder="1" applyAlignment="1">
      <alignment vertical="center" wrapText="1" shrinkToFit="1"/>
    </xf>
    <xf numFmtId="49" fontId="13" fillId="0" borderId="30" xfId="0" applyNumberFormat="1" applyFont="1" applyBorder="1" applyAlignment="1">
      <alignment horizontal="center" vertical="center" wrapText="1" shrinkToFit="1"/>
    </xf>
    <xf numFmtId="0" fontId="13" fillId="0" borderId="30" xfId="0" applyFont="1" applyBorder="1" applyAlignment="1">
      <alignment horizontal="center" vertical="center" wrapText="1" shrinkToFit="1"/>
    </xf>
    <xf numFmtId="49" fontId="12" fillId="0" borderId="31" xfId="0" applyNumberFormat="1" applyFont="1" applyBorder="1" applyAlignment="1">
      <alignment horizontal="center" vertical="center" wrapText="1" shrinkToFit="1"/>
    </xf>
    <xf numFmtId="0" fontId="12" fillId="0" borderId="31" xfId="0" applyFont="1" applyBorder="1" applyAlignment="1">
      <alignment horizontal="center" vertical="center" wrapText="1" shrinkToFit="1"/>
    </xf>
    <xf numFmtId="49" fontId="12" fillId="0" borderId="22" xfId="0" applyNumberFormat="1" applyFont="1" applyBorder="1" applyAlignment="1">
      <alignment horizontal="center" vertical="center" wrapText="1" shrinkToFit="1"/>
    </xf>
    <xf numFmtId="0" fontId="12" fillId="0" borderId="22" xfId="0" applyFont="1" applyBorder="1" applyAlignment="1">
      <alignment horizontal="center" vertical="center" wrapText="1" shrinkToFit="1"/>
    </xf>
    <xf numFmtId="0" fontId="12" fillId="0" borderId="8" xfId="0" applyFont="1" applyBorder="1" applyAlignment="1">
      <alignment horizontal="center" vertical="center" wrapText="1" shrinkToFit="1"/>
    </xf>
    <xf numFmtId="0" fontId="15" fillId="0" borderId="32" xfId="0" applyFont="1" applyBorder="1" applyAlignment="1">
      <alignment vertical="center" wrapText="1" shrinkToFit="1"/>
    </xf>
    <xf numFmtId="49" fontId="12" fillId="0" borderId="33" xfId="0" applyNumberFormat="1" applyFont="1" applyBorder="1" applyAlignment="1">
      <alignment horizontal="center" vertical="center" wrapText="1" shrinkToFit="1"/>
    </xf>
    <xf numFmtId="0" fontId="12" fillId="0" borderId="33" xfId="0" applyFont="1" applyBorder="1" applyAlignment="1">
      <alignment horizontal="center" vertical="center" wrapText="1" shrinkToFit="1"/>
    </xf>
    <xf numFmtId="0" fontId="16" fillId="4" borderId="7" xfId="0" applyFont="1" applyFill="1" applyBorder="1" applyAlignment="1">
      <alignment vertical="center" wrapText="1" shrinkToFit="1"/>
    </xf>
    <xf numFmtId="49" fontId="16" fillId="4" borderId="8" xfId="0" applyNumberFormat="1" applyFont="1" applyFill="1" applyBorder="1" applyAlignment="1">
      <alignment horizontal="center" vertical="center" wrapText="1" shrinkToFit="1"/>
    </xf>
    <xf numFmtId="0" fontId="16" fillId="4" borderId="8" xfId="0" applyFont="1" applyFill="1" applyBorder="1" applyAlignment="1">
      <alignment horizontal="center" vertical="center" wrapText="1" shrinkToFit="1"/>
    </xf>
    <xf numFmtId="0" fontId="16" fillId="4" borderId="14" xfId="0" applyFont="1" applyFill="1" applyBorder="1" applyAlignment="1">
      <alignment horizontal="center" vertical="center" wrapText="1" shrinkToFit="1"/>
    </xf>
    <xf numFmtId="0" fontId="12" fillId="0" borderId="7" xfId="0" applyFont="1" applyBorder="1" applyAlignment="1">
      <alignment horizontal="center" vertical="center" wrapText="1" shrinkToFit="1"/>
    </xf>
    <xf numFmtId="0" fontId="16" fillId="0" borderId="15" xfId="0" applyFont="1" applyBorder="1" applyAlignment="1">
      <alignment vertical="center" wrapText="1" shrinkToFit="1"/>
    </xf>
    <xf numFmtId="49" fontId="16" fillId="0" borderId="7" xfId="0" applyNumberFormat="1" applyFont="1" applyBorder="1" applyAlignment="1">
      <alignment horizontal="center" vertical="center" wrapText="1" shrinkToFit="1"/>
    </xf>
    <xf numFmtId="0" fontId="14" fillId="0" borderId="7" xfId="0" applyFont="1" applyBorder="1" applyAlignment="1">
      <alignment vertical="center" wrapText="1" shrinkToFit="1"/>
    </xf>
    <xf numFmtId="0" fontId="15" fillId="4" borderId="9" xfId="0" applyFont="1" applyFill="1" applyBorder="1" applyAlignment="1">
      <alignment vertical="center" wrapText="1" shrinkToFit="1"/>
    </xf>
    <xf numFmtId="49" fontId="16" fillId="4" borderId="10" xfId="0" applyNumberFormat="1" applyFont="1" applyFill="1" applyBorder="1" applyAlignment="1">
      <alignment horizontal="center" vertical="center" wrapText="1" shrinkToFit="1"/>
    </xf>
    <xf numFmtId="0" fontId="16" fillId="4" borderId="10" xfId="0" applyFont="1" applyFill="1" applyBorder="1" applyAlignment="1">
      <alignment horizontal="center" vertical="center" wrapText="1" shrinkToFit="1"/>
    </xf>
    <xf numFmtId="0" fontId="16" fillId="4" borderId="0" xfId="0" applyFont="1" applyFill="1" applyAlignment="1">
      <alignment horizontal="center" vertical="center" wrapText="1" shrinkToFit="1"/>
    </xf>
    <xf numFmtId="0" fontId="13" fillId="0" borderId="21" xfId="0" applyFont="1" applyBorder="1" applyAlignment="1">
      <alignment vertical="center" wrapText="1" shrinkToFit="1"/>
    </xf>
    <xf numFmtId="0" fontId="19" fillId="0" borderId="25" xfId="0" applyFont="1" applyBorder="1" applyAlignment="1">
      <alignment horizontal="center" vertical="center" wrapText="1" shrinkToFit="1"/>
    </xf>
    <xf numFmtId="0" fontId="15" fillId="4" borderId="7" xfId="0" applyFont="1" applyFill="1" applyBorder="1" applyAlignment="1">
      <alignment vertical="center" wrapText="1" shrinkToFit="1"/>
    </xf>
    <xf numFmtId="0" fontId="16" fillId="0" borderId="25" xfId="0" applyFont="1" applyBorder="1" applyAlignment="1">
      <alignment horizontal="center" vertical="center" wrapText="1" shrinkToFit="1"/>
    </xf>
    <xf numFmtId="0" fontId="6" fillId="0" borderId="24" xfId="0" applyFont="1" applyBorder="1" applyAlignment="1">
      <alignment horizontal="left" vertical="center" wrapText="1" shrinkToFit="1"/>
    </xf>
    <xf numFmtId="0" fontId="13" fillId="0" borderId="24" xfId="0" applyFont="1" applyBorder="1" applyAlignment="1">
      <alignment horizontal="left" vertical="center" wrapText="1" shrinkToFit="1"/>
    </xf>
    <xf numFmtId="0" fontId="21" fillId="0" borderId="24" xfId="0" applyFont="1" applyBorder="1" applyAlignment="1">
      <alignment vertical="center" wrapText="1" shrinkToFit="1"/>
    </xf>
    <xf numFmtId="170" fontId="6" fillId="0" borderId="26" xfId="0" applyNumberFormat="1" applyFont="1" applyBorder="1" applyAlignment="1">
      <alignment horizontal="center" vertical="center" wrapText="1" shrinkToFit="1"/>
    </xf>
    <xf numFmtId="0" fontId="13" fillId="0" borderId="34" xfId="0" applyFont="1" applyBorder="1" applyAlignment="1">
      <alignment horizontal="center" vertical="center" wrapText="1" shrinkToFit="1"/>
    </xf>
    <xf numFmtId="0" fontId="16" fillId="4" borderId="5" xfId="0" applyFont="1" applyFill="1" applyBorder="1" applyAlignment="1">
      <alignment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49" fontId="16" fillId="4" borderId="6" xfId="0" applyNumberFormat="1" applyFont="1" applyFill="1" applyBorder="1" applyAlignment="1">
      <alignment horizontal="center" vertical="center" wrapText="1"/>
    </xf>
    <xf numFmtId="170" fontId="13" fillId="0" borderId="26" xfId="0" applyNumberFormat="1" applyFont="1" applyBorder="1" applyAlignment="1">
      <alignment horizontal="center" vertical="center" wrapText="1" shrinkToFit="1"/>
    </xf>
    <xf numFmtId="0" fontId="23" fillId="0" borderId="21" xfId="0" applyFont="1" applyBorder="1" applyAlignment="1">
      <alignment vertical="center" wrapText="1" shrinkToFit="1"/>
    </xf>
    <xf numFmtId="0" fontId="21" fillId="0" borderId="22" xfId="0" applyFont="1" applyBorder="1" applyAlignment="1">
      <alignment horizontal="center" vertical="center" wrapText="1" shrinkToFit="1"/>
    </xf>
    <xf numFmtId="0" fontId="21" fillId="0" borderId="23" xfId="0" applyFont="1" applyBorder="1" applyAlignment="1">
      <alignment horizontal="center" vertical="center" wrapText="1" shrinkToFit="1"/>
    </xf>
    <xf numFmtId="0" fontId="15" fillId="0" borderId="8" xfId="0" applyFont="1" applyBorder="1" applyAlignment="1">
      <alignment horizontal="center" vertical="center" wrapText="1" shrinkToFit="1"/>
    </xf>
    <xf numFmtId="0" fontId="15" fillId="0" borderId="14" xfId="0" applyFont="1" applyBorder="1" applyAlignment="1">
      <alignment horizontal="center" vertical="center" wrapText="1" shrinkToFit="1"/>
    </xf>
    <xf numFmtId="0" fontId="23" fillId="0" borderId="24" xfId="0" applyFont="1" applyBorder="1" applyAlignment="1">
      <alignment vertical="center" wrapText="1" shrinkToFit="1"/>
    </xf>
    <xf numFmtId="0" fontId="21" fillId="0" borderId="25" xfId="0" applyFont="1" applyBorder="1" applyAlignment="1">
      <alignment horizontal="center" vertical="center" wrapText="1" shrinkToFit="1"/>
    </xf>
    <xf numFmtId="0" fontId="21" fillId="0" borderId="26" xfId="0" applyFont="1" applyBorder="1" applyAlignment="1">
      <alignment horizontal="center" vertical="center" wrapText="1" shrinkToFit="1"/>
    </xf>
    <xf numFmtId="0" fontId="17" fillId="0" borderId="5" xfId="0" applyFont="1" applyBorder="1" applyAlignment="1">
      <alignment vertical="center" wrapText="1" shrinkToFit="1"/>
    </xf>
    <xf numFmtId="0" fontId="17" fillId="0" borderId="6" xfId="0" applyFont="1" applyBorder="1" applyAlignment="1">
      <alignment horizontal="center" vertical="center" wrapText="1" shrinkToFit="1"/>
    </xf>
    <xf numFmtId="0" fontId="17" fillId="0" borderId="13" xfId="0" applyFont="1" applyBorder="1" applyAlignment="1">
      <alignment horizontal="center" vertical="center" wrapText="1" shrinkToFit="1"/>
    </xf>
    <xf numFmtId="0" fontId="13" fillId="0" borderId="29" xfId="0" applyFont="1" applyBorder="1" applyAlignment="1">
      <alignment horizontal="center" vertical="center" wrapText="1" shrinkToFit="1"/>
    </xf>
    <xf numFmtId="0" fontId="17" fillId="4" borderId="7" xfId="0" applyFont="1" applyFill="1" applyBorder="1" applyAlignment="1">
      <alignment vertical="center" wrapText="1" shrinkToFit="1"/>
    </xf>
    <xf numFmtId="0" fontId="17" fillId="4" borderId="8" xfId="0" applyFont="1" applyFill="1" applyBorder="1" applyAlignment="1">
      <alignment horizontal="center" vertical="center" wrapText="1" shrinkToFit="1"/>
    </xf>
    <xf numFmtId="0" fontId="17" fillId="4" borderId="14" xfId="0" applyFont="1" applyFill="1" applyBorder="1" applyAlignment="1">
      <alignment horizontal="center" vertical="center" wrapText="1" shrinkToFit="1"/>
    </xf>
    <xf numFmtId="0" fontId="16" fillId="0" borderId="7" xfId="0" applyFont="1" applyBorder="1" applyAlignment="1">
      <alignment horizontal="center" vertical="center" wrapText="1" shrinkToFit="1"/>
    </xf>
    <xf numFmtId="0" fontId="17" fillId="4" borderId="15" xfId="0" applyFont="1" applyFill="1" applyBorder="1" applyAlignment="1">
      <alignment vertical="center" wrapText="1" shrinkToFit="1"/>
    </xf>
    <xf numFmtId="0" fontId="17" fillId="4" borderId="7" xfId="0" applyFont="1" applyFill="1" applyBorder="1" applyAlignment="1">
      <alignment horizontal="center" vertical="center" wrapText="1" shrinkToFit="1"/>
    </xf>
    <xf numFmtId="0" fontId="15" fillId="4" borderId="11" xfId="0" applyFont="1" applyFill="1" applyBorder="1" applyAlignment="1">
      <alignment vertical="center" wrapText="1" shrinkToFit="1"/>
    </xf>
    <xf numFmtId="0" fontId="16" fillId="4" borderId="11" xfId="0" applyFont="1" applyFill="1" applyBorder="1" applyAlignment="1">
      <alignment horizontal="center" vertical="center" wrapText="1" shrinkToFit="1"/>
    </xf>
    <xf numFmtId="0" fontId="16" fillId="4" borderId="36" xfId="0" applyFont="1" applyFill="1" applyBorder="1" applyAlignment="1">
      <alignment horizontal="center" vertical="center" wrapText="1" shrinkToFit="1"/>
    </xf>
    <xf numFmtId="0" fontId="16" fillId="4" borderId="7" xfId="0" applyFont="1" applyFill="1" applyBorder="1" applyAlignment="1">
      <alignment horizontal="center" vertical="center" wrapText="1" shrinkToFit="1"/>
    </xf>
    <xf numFmtId="0" fontId="16" fillId="4" borderId="37" xfId="0" applyFont="1" applyFill="1" applyBorder="1" applyAlignment="1">
      <alignment horizontal="center" vertical="center" wrapText="1" shrinkToFit="1"/>
    </xf>
    <xf numFmtId="0" fontId="17" fillId="0" borderId="7" xfId="0" applyFont="1" applyBorder="1" applyAlignment="1">
      <alignment vertical="center" wrapText="1" shrinkToFit="1"/>
    </xf>
    <xf numFmtId="0" fontId="17" fillId="0" borderId="8" xfId="0" applyFont="1" applyBorder="1" applyAlignment="1">
      <alignment horizontal="center" vertical="center" wrapText="1" shrinkToFit="1"/>
    </xf>
    <xf numFmtId="0" fontId="17" fillId="0" borderId="14" xfId="0" applyFont="1" applyBorder="1" applyAlignment="1">
      <alignment horizontal="center" vertical="center" wrapText="1" shrinkToFit="1"/>
    </xf>
    <xf numFmtId="0" fontId="19" fillId="0" borderId="14" xfId="0" applyFont="1" applyBorder="1" applyAlignment="1">
      <alignment horizontal="center" vertical="center" wrapText="1" shrinkToFit="1"/>
    </xf>
    <xf numFmtId="0" fontId="21" fillId="0" borderId="21" xfId="0" applyFont="1" applyBorder="1" applyAlignment="1">
      <alignment vertical="center" wrapText="1" shrinkToFit="1"/>
    </xf>
    <xf numFmtId="4" fontId="21" fillId="0" borderId="26" xfId="0" applyNumberFormat="1" applyFont="1" applyBorder="1" applyAlignment="1">
      <alignment horizontal="center" vertical="center" wrapText="1" shrinkToFit="1"/>
    </xf>
    <xf numFmtId="4" fontId="13" fillId="0" borderId="26" xfId="0" applyNumberFormat="1" applyFont="1" applyBorder="1" applyAlignment="1">
      <alignment horizontal="center" vertical="center" wrapText="1" shrinkToFit="1"/>
    </xf>
    <xf numFmtId="4" fontId="12" fillId="0" borderId="26" xfId="0" applyNumberFormat="1" applyFont="1" applyBorder="1" applyAlignment="1">
      <alignment horizontal="center" vertical="center" wrapText="1" shrinkToFit="1"/>
    </xf>
    <xf numFmtId="4" fontId="16" fillId="0" borderId="8" xfId="0" applyNumberFormat="1" applyFont="1" applyBorder="1" applyAlignment="1">
      <alignment horizontal="center" vertical="center" wrapText="1" shrinkToFit="1"/>
    </xf>
    <xf numFmtId="0" fontId="24" fillId="0" borderId="24" xfId="0" applyFont="1" applyBorder="1" applyAlignment="1">
      <alignment vertical="center" wrapText="1" shrinkToFit="1"/>
    </xf>
    <xf numFmtId="0" fontId="13" fillId="0" borderId="38" xfId="0" applyFont="1" applyBorder="1" applyAlignment="1">
      <alignment horizontal="center" vertical="center" wrapText="1" shrinkToFit="1"/>
    </xf>
    <xf numFmtId="0" fontId="24" fillId="4" borderId="5" xfId="0" applyFont="1" applyFill="1" applyBorder="1" applyAlignment="1">
      <alignment vertical="center" wrapText="1"/>
    </xf>
    <xf numFmtId="0" fontId="25" fillId="0" borderId="0" xfId="0" applyFont="1"/>
    <xf numFmtId="0" fontId="12" fillId="0" borderId="0" xfId="0" applyFont="1"/>
    <xf numFmtId="0" fontId="12" fillId="0" borderId="0" xfId="0" applyFont="1" applyAlignment="1">
      <alignment horizontal="right" vertical="justify"/>
    </xf>
    <xf numFmtId="49" fontId="27" fillId="0" borderId="0" xfId="0" applyNumberFormat="1" applyFont="1" applyAlignment="1">
      <alignment horizontal="right" vertical="top"/>
    </xf>
    <xf numFmtId="49" fontId="27" fillId="0" borderId="0" xfId="0" applyNumberFormat="1" applyFont="1" applyAlignment="1">
      <alignment horizontal="center"/>
    </xf>
    <xf numFmtId="167" fontId="12" fillId="0" borderId="0" xfId="0" applyNumberFormat="1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167" fontId="28" fillId="0" borderId="18" xfId="0" applyNumberFormat="1" applyFont="1" applyBorder="1" applyAlignment="1">
      <alignment horizontal="center" vertical="center" wrapText="1"/>
    </xf>
    <xf numFmtId="167" fontId="28" fillId="0" borderId="17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center" vertical="center" wrapText="1"/>
    </xf>
    <xf numFmtId="167" fontId="12" fillId="0" borderId="0" xfId="0" applyNumberFormat="1" applyFont="1" applyAlignment="1">
      <alignment horizontal="right" vertical="justify" wrapText="1"/>
    </xf>
    <xf numFmtId="0" fontId="12" fillId="0" borderId="0" xfId="0" applyFont="1" applyAlignment="1">
      <alignment shrinkToFit="1"/>
    </xf>
    <xf numFmtId="0" fontId="12" fillId="0" borderId="0" xfId="0" applyFont="1" applyAlignment="1">
      <alignment horizontal="right" shrinkToFit="1"/>
    </xf>
    <xf numFmtId="0" fontId="25" fillId="0" borderId="0" xfId="0" applyFont="1" applyAlignment="1">
      <alignment shrinkToFit="1"/>
    </xf>
    <xf numFmtId="0" fontId="5" fillId="0" borderId="0" xfId="0" applyFont="1" applyAlignment="1">
      <alignment shrinkToFit="1"/>
    </xf>
    <xf numFmtId="49" fontId="27" fillId="0" borderId="0" xfId="0" applyNumberFormat="1" applyFont="1" applyAlignment="1">
      <alignment horizontal="center" shrinkToFit="1"/>
    </xf>
    <xf numFmtId="167" fontId="12" fillId="0" borderId="0" xfId="0" applyNumberFormat="1" applyFont="1" applyAlignment="1">
      <alignment horizontal="center" shrinkToFit="1"/>
    </xf>
    <xf numFmtId="0" fontId="12" fillId="0" borderId="7" xfId="0" applyFont="1" applyBorder="1" applyAlignment="1">
      <alignment horizontal="left" vertical="top" wrapText="1"/>
    </xf>
    <xf numFmtId="0" fontId="12" fillId="0" borderId="4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 shrinkToFit="1"/>
    </xf>
    <xf numFmtId="0" fontId="16" fillId="0" borderId="5" xfId="0" applyFont="1" applyBorder="1" applyAlignment="1">
      <alignment horizontal="center" vertical="center" wrapText="1" shrinkToFit="1"/>
    </xf>
    <xf numFmtId="167" fontId="12" fillId="0" borderId="0" xfId="0" applyNumberFormat="1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16" fillId="2" borderId="24" xfId="0" applyFont="1" applyFill="1" applyBorder="1" applyAlignment="1">
      <alignment vertical="center" wrapText="1" shrinkToFit="1"/>
    </xf>
    <xf numFmtId="0" fontId="12" fillId="2" borderId="25" xfId="0" applyFont="1" applyFill="1" applyBorder="1" applyAlignment="1">
      <alignment horizontal="center" vertical="center" wrapText="1" shrinkToFit="1"/>
    </xf>
    <xf numFmtId="0" fontId="15" fillId="2" borderId="24" xfId="0" applyFont="1" applyFill="1" applyBorder="1" applyAlignment="1">
      <alignment vertical="center" wrapText="1" shrinkToFit="1"/>
    </xf>
    <xf numFmtId="0" fontId="30" fillId="2" borderId="39" xfId="0" applyFont="1" applyFill="1" applyBorder="1" applyAlignment="1">
      <alignment vertical="center" wrapText="1"/>
    </xf>
    <xf numFmtId="0" fontId="30" fillId="2" borderId="6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vertical="center" wrapText="1"/>
    </xf>
    <xf numFmtId="0" fontId="20" fillId="2" borderId="0" xfId="0" applyFont="1" applyFill="1" applyAlignment="1">
      <alignment horizontal="center" vertical="center" wrapText="1"/>
    </xf>
    <xf numFmtId="0" fontId="30" fillId="2" borderId="7" xfId="0" applyFont="1" applyFill="1" applyBorder="1" applyAlignment="1">
      <alignment vertical="center" wrapText="1"/>
    </xf>
    <xf numFmtId="0" fontId="12" fillId="2" borderId="24" xfId="0" applyFont="1" applyFill="1" applyBorder="1" applyAlignment="1">
      <alignment vertical="center" wrapText="1" shrinkToFit="1"/>
    </xf>
    <xf numFmtId="49" fontId="12" fillId="2" borderId="25" xfId="0" applyNumberFormat="1" applyFont="1" applyFill="1" applyBorder="1" applyAlignment="1">
      <alignment horizontal="center" vertical="center" wrapText="1" shrinkToFit="1"/>
    </xf>
    <xf numFmtId="49" fontId="16" fillId="2" borderId="8" xfId="0" applyNumberFormat="1" applyFont="1" applyFill="1" applyBorder="1" applyAlignment="1">
      <alignment horizontal="center" vertical="center" wrapText="1" shrinkToFit="1"/>
    </xf>
    <xf numFmtId="0" fontId="30" fillId="2" borderId="39" xfId="0" applyFont="1" applyFill="1" applyBorder="1" applyAlignment="1">
      <alignment horizontal="center" vertical="center" wrapText="1"/>
    </xf>
    <xf numFmtId="0" fontId="20" fillId="2" borderId="40" xfId="0" applyFont="1" applyFill="1" applyBorder="1" applyAlignment="1">
      <alignment horizontal="center" vertical="center" wrapText="1"/>
    </xf>
    <xf numFmtId="0" fontId="30" fillId="2" borderId="40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vertical="center" wrapText="1"/>
    </xf>
    <xf numFmtId="0" fontId="12" fillId="2" borderId="12" xfId="0" applyFont="1" applyFill="1" applyBorder="1" applyAlignment="1">
      <alignment horizontal="center" vertical="center" wrapText="1"/>
    </xf>
    <xf numFmtId="49" fontId="12" fillId="2" borderId="12" xfId="0" applyNumberFormat="1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49" fontId="12" fillId="2" borderId="42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vertical="center" wrapText="1"/>
    </xf>
    <xf numFmtId="0" fontId="30" fillId="2" borderId="5" xfId="0" applyFont="1" applyFill="1" applyBorder="1" applyAlignment="1">
      <alignment horizontal="center" vertical="center" wrapText="1"/>
    </xf>
    <xf numFmtId="49" fontId="30" fillId="2" borderId="6" xfId="0" applyNumberFormat="1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vertical="center" wrapText="1"/>
    </xf>
    <xf numFmtId="49" fontId="20" fillId="2" borderId="8" xfId="0" applyNumberFormat="1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30" fillId="2" borderId="8" xfId="0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right" vertical="justify" wrapText="1"/>
    </xf>
    <xf numFmtId="0" fontId="12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27" fillId="0" borderId="0" xfId="0" applyFont="1" applyAlignment="1">
      <alignment horizontal="right" vertical="top" wrapText="1"/>
    </xf>
    <xf numFmtId="49" fontId="27" fillId="0" borderId="0" xfId="0" applyNumberFormat="1" applyFont="1" applyAlignment="1">
      <alignment horizontal="right" vertical="top" wrapText="1"/>
    </xf>
    <xf numFmtId="49" fontId="27" fillId="0" borderId="0" xfId="0" applyNumberFormat="1" applyFont="1" applyAlignment="1">
      <alignment horizontal="center" wrapText="1"/>
    </xf>
    <xf numFmtId="167" fontId="12" fillId="0" borderId="0" xfId="0" applyNumberFormat="1" applyFont="1" applyAlignment="1">
      <alignment horizontal="center" wrapText="1"/>
    </xf>
    <xf numFmtId="0" fontId="27" fillId="0" borderId="3" xfId="0" applyFont="1" applyBorder="1" applyAlignment="1">
      <alignment horizontal="center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top" wrapText="1"/>
    </xf>
    <xf numFmtId="49" fontId="12" fillId="0" borderId="1" xfId="0" applyNumberFormat="1" applyFont="1" applyBorder="1" applyAlignment="1">
      <alignment horizontal="center" vertical="top" wrapText="1"/>
    </xf>
    <xf numFmtId="167" fontId="29" fillId="0" borderId="1" xfId="0" applyNumberFormat="1" applyFont="1" applyBorder="1" applyAlignment="1">
      <alignment vertical="justify" wrapText="1"/>
    </xf>
    <xf numFmtId="0" fontId="12" fillId="0" borderId="11" xfId="0" applyFont="1" applyBorder="1" applyAlignment="1">
      <alignment vertical="center" wrapText="1" shrinkToFit="1"/>
    </xf>
    <xf numFmtId="0" fontId="16" fillId="0" borderId="5" xfId="0" applyFont="1" applyBorder="1" applyAlignment="1">
      <alignment vertical="center" wrapText="1" shrinkToFit="1"/>
    </xf>
    <xf numFmtId="0" fontId="33" fillId="0" borderId="1" xfId="0" applyFont="1" applyBorder="1" applyAlignment="1">
      <alignment horizontal="center" vertical="center" wrapText="1"/>
    </xf>
    <xf numFmtId="0" fontId="33" fillId="0" borderId="43" xfId="0" applyFont="1" applyBorder="1" applyAlignment="1">
      <alignment horizontal="center" vertical="center" wrapText="1"/>
    </xf>
    <xf numFmtId="0" fontId="32" fillId="0" borderId="43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32" fillId="2" borderId="1" xfId="0" applyFont="1" applyFill="1" applyBorder="1" applyAlignment="1">
      <alignment horizontal="center" vertical="center" wrapText="1"/>
    </xf>
    <xf numFmtId="49" fontId="32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32" fillId="2" borderId="0" xfId="0" applyFont="1" applyFill="1" applyAlignment="1">
      <alignment horizontal="justify" vertical="center"/>
    </xf>
    <xf numFmtId="0" fontId="15" fillId="0" borderId="9" xfId="0" applyFont="1" applyBorder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49" fontId="16" fillId="0" borderId="10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32" fillId="2" borderId="1" xfId="0" applyFont="1" applyFill="1" applyBorder="1" applyAlignment="1">
      <alignment vertical="center"/>
    </xf>
    <xf numFmtId="0" fontId="32" fillId="2" borderId="43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165" fontId="35" fillId="0" borderId="1" xfId="0" applyNumberFormat="1" applyFont="1" applyBorder="1" applyAlignment="1">
      <alignment vertical="justify"/>
    </xf>
    <xf numFmtId="168" fontId="35" fillId="2" borderId="1" xfId="0" applyNumberFormat="1" applyFont="1" applyFill="1" applyBorder="1" applyAlignment="1">
      <alignment vertical="justify"/>
    </xf>
    <xf numFmtId="165" fontId="35" fillId="2" borderId="1" xfId="0" applyNumberFormat="1" applyFont="1" applyFill="1" applyBorder="1" applyAlignment="1">
      <alignment vertical="justify"/>
    </xf>
    <xf numFmtId="0" fontId="36" fillId="0" borderId="0" xfId="0" applyFont="1"/>
    <xf numFmtId="0" fontId="32" fillId="0" borderId="8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vertical="justify"/>
    </xf>
    <xf numFmtId="168" fontId="8" fillId="2" borderId="3" xfId="0" applyNumberFormat="1" applyFont="1" applyFill="1" applyBorder="1" applyAlignment="1">
      <alignment vertical="justify"/>
    </xf>
    <xf numFmtId="165" fontId="8" fillId="2" borderId="3" xfId="0" applyNumberFormat="1" applyFont="1" applyFill="1" applyBorder="1" applyAlignment="1">
      <alignment vertical="justify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33" fillId="2" borderId="3" xfId="0" applyNumberFormat="1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33" fillId="2" borderId="19" xfId="0" applyFont="1" applyFill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 shrinkToFit="1"/>
    </xf>
    <xf numFmtId="0" fontId="16" fillId="0" borderId="11" xfId="0" applyFont="1" applyBorder="1" applyAlignment="1">
      <alignment horizontal="center" vertical="center" wrapText="1" shrinkToFit="1"/>
    </xf>
    <xf numFmtId="0" fontId="12" fillId="0" borderId="0" xfId="0" applyFont="1" applyBorder="1" applyAlignment="1">
      <alignment horizontal="center" vertical="center" wrapText="1" shrinkToFit="1"/>
    </xf>
    <xf numFmtId="0" fontId="30" fillId="2" borderId="13" xfId="0" applyFont="1" applyFill="1" applyBorder="1" applyAlignment="1">
      <alignment horizontal="center" vertical="center" wrapText="1"/>
    </xf>
    <xf numFmtId="0" fontId="32" fillId="2" borderId="4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20" fillId="2" borderId="5" xfId="0" applyFont="1" applyFill="1" applyBorder="1" applyAlignment="1">
      <alignment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32" fillId="2" borderId="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 shrinkToFit="1"/>
    </xf>
    <xf numFmtId="0" fontId="32" fillId="2" borderId="2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vertical="center" wrapText="1"/>
    </xf>
    <xf numFmtId="0" fontId="32" fillId="2" borderId="5" xfId="0" applyFont="1" applyFill="1" applyBorder="1" applyAlignment="1">
      <alignment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15" fillId="0" borderId="45" xfId="0" applyFont="1" applyBorder="1" applyAlignment="1">
      <alignment vertical="center" wrapText="1" shrinkToFit="1"/>
    </xf>
    <xf numFmtId="0" fontId="32" fillId="0" borderId="39" xfId="0" applyFont="1" applyBorder="1" applyAlignment="1">
      <alignment vertical="center" wrapText="1"/>
    </xf>
    <xf numFmtId="0" fontId="32" fillId="0" borderId="46" xfId="0" applyFont="1" applyBorder="1" applyAlignment="1">
      <alignment horizontal="center" vertical="center" wrapText="1"/>
    </xf>
    <xf numFmtId="0" fontId="32" fillId="0" borderId="47" xfId="0" applyFont="1" applyBorder="1" applyAlignment="1">
      <alignment vertical="center" wrapText="1"/>
    </xf>
    <xf numFmtId="0" fontId="32" fillId="0" borderId="5" xfId="0" applyFont="1" applyBorder="1" applyAlignment="1">
      <alignment horizontal="center" vertical="center" wrapText="1"/>
    </xf>
    <xf numFmtId="0" fontId="15" fillId="0" borderId="47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 shrinkToFit="1"/>
    </xf>
    <xf numFmtId="0" fontId="13" fillId="0" borderId="10" xfId="0" applyFont="1" applyBorder="1" applyAlignment="1">
      <alignment horizontal="center" vertical="center" wrapText="1" shrinkToFit="1"/>
    </xf>
    <xf numFmtId="0" fontId="32" fillId="2" borderId="4" xfId="0" applyFont="1" applyFill="1" applyBorder="1" applyAlignment="1">
      <alignment horizontal="center" vertical="center" wrapText="1"/>
    </xf>
    <xf numFmtId="0" fontId="16" fillId="2" borderId="39" xfId="0" applyFont="1" applyFill="1" applyBorder="1" applyAlignment="1">
      <alignment vertical="center" wrapText="1"/>
    </xf>
    <xf numFmtId="0" fontId="32" fillId="2" borderId="46" xfId="0" applyFont="1" applyFill="1" applyBorder="1" applyAlignment="1">
      <alignment horizontal="center" vertical="center"/>
    </xf>
    <xf numFmtId="0" fontId="32" fillId="0" borderId="13" xfId="0" applyFont="1" applyBorder="1" applyAlignment="1">
      <alignment horizontal="center" vertical="center"/>
    </xf>
    <xf numFmtId="0" fontId="16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vertical="top" wrapText="1"/>
    </xf>
    <xf numFmtId="0" fontId="32" fillId="2" borderId="5" xfId="0" applyFont="1" applyFill="1" applyBorder="1" applyAlignment="1">
      <alignment horizontal="justify" vertical="top"/>
    </xf>
    <xf numFmtId="49" fontId="32" fillId="2" borderId="5" xfId="0" applyNumberFormat="1" applyFont="1" applyFill="1" applyBorder="1" applyAlignment="1">
      <alignment horizontal="center" vertical="center" wrapText="1"/>
    </xf>
    <xf numFmtId="0" fontId="32" fillId="2" borderId="5" xfId="0" applyFont="1" applyFill="1" applyBorder="1" applyAlignment="1">
      <alignment vertical="center"/>
    </xf>
    <xf numFmtId="0" fontId="32" fillId="0" borderId="5" xfId="0" applyFont="1" applyBorder="1" applyAlignment="1">
      <alignment vertical="center"/>
    </xf>
    <xf numFmtId="49" fontId="32" fillId="0" borderId="5" xfId="0" applyNumberFormat="1" applyFont="1" applyBorder="1" applyAlignment="1">
      <alignment horizontal="center" vertical="center" wrapText="1"/>
    </xf>
    <xf numFmtId="49" fontId="12" fillId="0" borderId="30" xfId="0" applyNumberFormat="1" applyFont="1" applyBorder="1" applyAlignment="1">
      <alignment horizontal="center" vertical="center" wrapText="1" shrinkToFi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2" fillId="0" borderId="5" xfId="0" applyFont="1" applyBorder="1" applyAlignment="1">
      <alignment vertical="center" wrapText="1"/>
    </xf>
    <xf numFmtId="0" fontId="16" fillId="0" borderId="45" xfId="0" applyFont="1" applyBorder="1" applyAlignment="1">
      <alignment vertical="center" wrapText="1" shrinkToFit="1"/>
    </xf>
    <xf numFmtId="0" fontId="17" fillId="2" borderId="5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vertical="center" wrapText="1"/>
    </xf>
    <xf numFmtId="0" fontId="32" fillId="0" borderId="44" xfId="0" applyFont="1" applyBorder="1" applyAlignment="1">
      <alignment horizontal="center" vertical="center" wrapText="1"/>
    </xf>
    <xf numFmtId="0" fontId="32" fillId="2" borderId="44" xfId="0" applyFont="1" applyFill="1" applyBorder="1" applyAlignment="1">
      <alignment horizontal="center" vertical="center" wrapText="1"/>
    </xf>
    <xf numFmtId="49" fontId="32" fillId="2" borderId="4" xfId="0" applyNumberFormat="1" applyFont="1" applyFill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49" fontId="33" fillId="2" borderId="20" xfId="0" applyNumberFormat="1" applyFont="1" applyFill="1" applyBorder="1" applyAlignment="1">
      <alignment horizontal="center" vertical="center" wrapText="1"/>
    </xf>
    <xf numFmtId="0" fontId="33" fillId="2" borderId="48" xfId="0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vertical="center" wrapText="1"/>
    </xf>
    <xf numFmtId="49" fontId="33" fillId="0" borderId="3" xfId="0" applyNumberFormat="1" applyFont="1" applyBorder="1" applyAlignment="1">
      <alignment horizontal="center" vertical="center" wrapText="1"/>
    </xf>
    <xf numFmtId="0" fontId="33" fillId="0" borderId="44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49" fontId="32" fillId="0" borderId="44" xfId="0" applyNumberFormat="1" applyFont="1" applyBorder="1" applyAlignment="1">
      <alignment horizontal="center" vertical="center" wrapText="1"/>
    </xf>
    <xf numFmtId="0" fontId="32" fillId="2" borderId="5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167" fontId="12" fillId="0" borderId="0" xfId="0" applyNumberFormat="1" applyFont="1" applyAlignment="1">
      <alignment horizontal="right" wrapText="1"/>
    </xf>
    <xf numFmtId="0" fontId="12" fillId="0" borderId="0" xfId="0" applyFont="1" applyAlignment="1">
      <alignment horizontal="right"/>
    </xf>
    <xf numFmtId="167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right" wrapText="1"/>
    </xf>
    <xf numFmtId="0" fontId="33" fillId="2" borderId="39" xfId="0" applyFont="1" applyFill="1" applyBorder="1" applyAlignment="1">
      <alignment vertical="center" wrapText="1"/>
    </xf>
    <xf numFmtId="0" fontId="37" fillId="2" borderId="49" xfId="0" applyFont="1" applyFill="1" applyBorder="1" applyAlignment="1">
      <alignment horizontal="center" vertical="center" wrapText="1"/>
    </xf>
    <xf numFmtId="49" fontId="37" fillId="2" borderId="49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vertical="center" wrapText="1"/>
    </xf>
    <xf numFmtId="0" fontId="32" fillId="2" borderId="1" xfId="0" applyFont="1" applyFill="1" applyBorder="1" applyAlignment="1">
      <alignment vertical="center" wrapText="1"/>
    </xf>
    <xf numFmtId="0" fontId="34" fillId="2" borderId="3" xfId="0" applyFont="1" applyFill="1" applyBorder="1" applyAlignment="1">
      <alignment vertical="center" wrapText="1"/>
    </xf>
    <xf numFmtId="0" fontId="33" fillId="2" borderId="49" xfId="0" applyFont="1" applyFill="1" applyBorder="1" applyAlignment="1">
      <alignment horizontal="center" vertical="center" wrapText="1"/>
    </xf>
    <xf numFmtId="49" fontId="33" fillId="2" borderId="49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center" vertical="center" wrapText="1"/>
    </xf>
    <xf numFmtId="49" fontId="32" fillId="2" borderId="3" xfId="0" applyNumberFormat="1" applyFont="1" applyFill="1" applyBorder="1" applyAlignment="1">
      <alignment horizontal="center" vertical="center" wrapText="1"/>
    </xf>
    <xf numFmtId="0" fontId="32" fillId="2" borderId="4" xfId="0" applyFont="1" applyFill="1" applyBorder="1" applyAlignment="1">
      <alignment vertical="center" wrapText="1"/>
    </xf>
    <xf numFmtId="0" fontId="37" fillId="2" borderId="39" xfId="0" applyFont="1" applyFill="1" applyBorder="1" applyAlignment="1">
      <alignment vertical="center" wrapText="1"/>
    </xf>
    <xf numFmtId="0" fontId="32" fillId="2" borderId="50" xfId="0" applyFont="1" applyFill="1" applyBorder="1" applyAlignment="1">
      <alignment vertical="center" wrapText="1"/>
    </xf>
    <xf numFmtId="49" fontId="32" fillId="2" borderId="50" xfId="0" applyNumberFormat="1" applyFont="1" applyFill="1" applyBorder="1" applyAlignment="1">
      <alignment horizontal="center" vertical="center" wrapText="1"/>
    </xf>
    <xf numFmtId="0" fontId="32" fillId="2" borderId="50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 shrinkToFit="1"/>
    </xf>
    <xf numFmtId="0" fontId="34" fillId="2" borderId="1" xfId="0" applyFont="1" applyFill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24" xfId="0" applyFont="1" applyBorder="1" applyAlignment="1">
      <alignment vertical="center" wrapText="1" shrinkToFit="1"/>
    </xf>
    <xf numFmtId="0" fontId="12" fillId="0" borderId="0" xfId="0" applyFont="1" applyFill="1" applyBorder="1" applyAlignment="1">
      <alignment horizontal="center" vertical="center" wrapText="1" shrinkToFit="1"/>
    </xf>
    <xf numFmtId="0" fontId="15" fillId="0" borderId="11" xfId="0" applyFont="1" applyBorder="1" applyAlignment="1">
      <alignment vertical="center" wrapText="1"/>
    </xf>
    <xf numFmtId="171" fontId="5" fillId="0" borderId="0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7" fontId="5" fillId="0" borderId="0" xfId="0" applyNumberFormat="1" applyFont="1" applyAlignment="1">
      <alignment horizontal="right" wrapText="1"/>
    </xf>
    <xf numFmtId="0" fontId="38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16" fillId="0" borderId="11" xfId="0" applyFont="1" applyBorder="1" applyAlignment="1">
      <alignment wrapText="1"/>
    </xf>
    <xf numFmtId="0" fontId="16" fillId="0" borderId="7" xfId="0" applyFont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5" fillId="4" borderId="11" xfId="0" applyFont="1" applyFill="1" applyBorder="1" applyAlignment="1">
      <alignment vertical="center" wrapText="1"/>
    </xf>
    <xf numFmtId="0" fontId="15" fillId="4" borderId="7" xfId="0" applyFont="1" applyFill="1" applyBorder="1" applyAlignment="1">
      <alignment vertical="center" wrapText="1"/>
    </xf>
    <xf numFmtId="49" fontId="16" fillId="4" borderId="11" xfId="0" applyNumberFormat="1" applyFont="1" applyFill="1" applyBorder="1" applyAlignment="1">
      <alignment horizontal="center" vertical="center" wrapText="1"/>
    </xf>
    <xf numFmtId="49" fontId="16" fillId="4" borderId="7" xfId="0" applyNumberFormat="1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167" fontId="27" fillId="0" borderId="19" xfId="0" applyNumberFormat="1" applyFont="1" applyBorder="1" applyAlignment="1">
      <alignment horizontal="center" vertical="center" wrapText="1"/>
    </xf>
    <xf numFmtId="167" fontId="27" fillId="0" borderId="20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13" fillId="0" borderId="0" xfId="0" applyFont="1" applyAlignment="1">
      <alignment wrapText="1"/>
    </xf>
    <xf numFmtId="0" fontId="26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4" fillId="0" borderId="11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top" wrapText="1"/>
    </xf>
    <xf numFmtId="0" fontId="15" fillId="0" borderId="27" xfId="0" applyFont="1" applyBorder="1" applyAlignment="1">
      <alignment vertical="center" wrapText="1" shrinkToFit="1"/>
    </xf>
    <xf numFmtId="0" fontId="15" fillId="0" borderId="24" xfId="0" applyFont="1" applyBorder="1" applyAlignment="1">
      <alignment vertical="center" wrapText="1" shrinkToFit="1"/>
    </xf>
    <xf numFmtId="0" fontId="12" fillId="0" borderId="28" xfId="0" applyFont="1" applyBorder="1" applyAlignment="1">
      <alignment horizontal="center" vertical="center" wrapText="1" shrinkToFit="1"/>
    </xf>
    <xf numFmtId="0" fontId="12" fillId="0" borderId="29" xfId="0" applyFont="1" applyBorder="1" applyAlignment="1">
      <alignment horizontal="center" vertical="center" wrapText="1" shrinkToFit="1"/>
    </xf>
    <xf numFmtId="0" fontId="13" fillId="0" borderId="35" xfId="0" applyFont="1" applyBorder="1" applyAlignment="1">
      <alignment horizontal="center" vertical="center" wrapText="1" shrinkToFit="1"/>
    </xf>
    <xf numFmtId="0" fontId="13" fillId="0" borderId="23" xfId="0" applyFont="1" applyBorder="1" applyAlignment="1">
      <alignment horizontal="center" vertical="center" wrapText="1" shrinkToFit="1"/>
    </xf>
    <xf numFmtId="0" fontId="12" fillId="0" borderId="27" xfId="0" applyFont="1" applyBorder="1" applyAlignment="1">
      <alignment horizontal="center" vertical="center" wrapText="1" shrinkToFit="1"/>
    </xf>
    <xf numFmtId="0" fontId="12" fillId="0" borderId="24" xfId="0" applyFont="1" applyBorder="1" applyAlignment="1">
      <alignment horizontal="center" vertical="center" wrapText="1" shrinkToFit="1"/>
    </xf>
    <xf numFmtId="49" fontId="12" fillId="0" borderId="27" xfId="0" applyNumberFormat="1" applyFont="1" applyBorder="1" applyAlignment="1">
      <alignment horizontal="center" vertical="center" wrapText="1" shrinkToFit="1"/>
    </xf>
    <xf numFmtId="49" fontId="12" fillId="0" borderId="24" xfId="0" applyNumberFormat="1" applyFont="1" applyBorder="1" applyAlignment="1">
      <alignment horizontal="center" vertical="center" wrapText="1" shrinkToFit="1"/>
    </xf>
    <xf numFmtId="0" fontId="12" fillId="0" borderId="27" xfId="0" applyFont="1" applyBorder="1" applyAlignment="1">
      <alignment vertical="center" wrapText="1" shrinkToFit="1"/>
    </xf>
    <xf numFmtId="0" fontId="12" fillId="0" borderId="24" xfId="0" applyFont="1" applyBorder="1" applyAlignment="1">
      <alignment vertical="center" wrapText="1" shrinkToFit="1"/>
    </xf>
    <xf numFmtId="0" fontId="16" fillId="0" borderId="27" xfId="0" applyFont="1" applyBorder="1" applyAlignment="1">
      <alignment horizontal="center" vertical="center" wrapText="1" shrinkToFit="1"/>
    </xf>
    <xf numFmtId="0" fontId="16" fillId="0" borderId="24" xfId="0" applyFont="1" applyBorder="1" applyAlignment="1">
      <alignment horizontal="center" vertical="center" wrapText="1" shrinkToFit="1"/>
    </xf>
    <xf numFmtId="0" fontId="12" fillId="0" borderId="0" xfId="0" applyFont="1" applyAlignment="1">
      <alignment horizontal="right"/>
    </xf>
    <xf numFmtId="0" fontId="2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98"/>
  <sheetViews>
    <sheetView view="pageLayout" topLeftCell="A291" zoomScaleNormal="100" workbookViewId="0">
      <selection activeCell="A305" sqref="A305"/>
    </sheetView>
  </sheetViews>
  <sheetFormatPr defaultRowHeight="15.75" x14ac:dyDescent="0.25"/>
  <cols>
    <col min="1" max="1" width="57.85546875" style="6" customWidth="1"/>
    <col min="2" max="2" width="6.28515625" style="1" customWidth="1"/>
    <col min="3" max="3" width="7.140625" style="2" customWidth="1"/>
    <col min="4" max="4" width="6.85546875" style="2" customWidth="1"/>
    <col min="5" max="5" width="12.28515625" style="3" customWidth="1"/>
    <col min="6" max="6" width="5.140625" style="3" customWidth="1"/>
    <col min="7" max="7" width="12.85546875" style="3" customWidth="1"/>
    <col min="8" max="8" width="11.140625" style="45" customWidth="1"/>
    <col min="9" max="9" width="23.5703125" style="42" hidden="1" customWidth="1"/>
    <col min="10" max="10" width="24.7109375" style="36" hidden="1" customWidth="1"/>
    <col min="11" max="11" width="20.85546875" hidden="1" customWidth="1"/>
    <col min="12" max="12" width="18.28515625" hidden="1" customWidth="1"/>
    <col min="13" max="13" width="21.42578125" hidden="1" customWidth="1"/>
    <col min="14" max="14" width="20.42578125" hidden="1" customWidth="1"/>
    <col min="15" max="15" width="19.28515625" style="28" hidden="1" customWidth="1"/>
    <col min="16" max="16" width="22" hidden="1" customWidth="1"/>
    <col min="17" max="17" width="0.140625" customWidth="1"/>
    <col min="18" max="18" width="9.140625" customWidth="1"/>
  </cols>
  <sheetData>
    <row r="1" spans="1:8" ht="12.75" customHeight="1" x14ac:dyDescent="0.3">
      <c r="A1" s="333"/>
      <c r="B1" s="467"/>
      <c r="C1" s="467"/>
      <c r="D1" s="467"/>
      <c r="E1" s="467"/>
      <c r="F1" s="467"/>
      <c r="G1" s="467"/>
      <c r="H1" s="467"/>
    </row>
    <row r="2" spans="1:8" ht="21.75" customHeight="1" x14ac:dyDescent="0.3">
      <c r="A2" s="334"/>
      <c r="B2" s="437"/>
      <c r="C2" s="437"/>
      <c r="D2" s="437"/>
      <c r="E2" s="437"/>
      <c r="F2" s="437"/>
      <c r="G2" s="463" t="s">
        <v>582</v>
      </c>
      <c r="H2" s="463"/>
    </row>
    <row r="3" spans="1:8" ht="21.75" customHeight="1" x14ac:dyDescent="0.3">
      <c r="A3" s="334"/>
      <c r="B3" s="437"/>
      <c r="C3" s="437"/>
      <c r="D3" s="437"/>
      <c r="E3" s="463" t="s">
        <v>583</v>
      </c>
      <c r="F3" s="467"/>
      <c r="G3" s="467"/>
      <c r="H3" s="467"/>
    </row>
    <row r="4" spans="1:8" ht="21.75" customHeight="1" x14ac:dyDescent="0.3">
      <c r="A4" s="334"/>
      <c r="B4" s="437"/>
      <c r="C4" s="437"/>
      <c r="D4" s="437"/>
      <c r="E4" s="437"/>
      <c r="F4" s="437"/>
      <c r="G4" s="463" t="s">
        <v>584</v>
      </c>
      <c r="H4" s="463"/>
    </row>
    <row r="5" spans="1:8" ht="21.75" customHeight="1" x14ac:dyDescent="0.3">
      <c r="A5" s="334"/>
      <c r="B5" s="437"/>
      <c r="C5" s="437"/>
      <c r="D5" s="437"/>
      <c r="E5" s="465" t="s">
        <v>595</v>
      </c>
      <c r="F5" s="466"/>
      <c r="G5" s="466"/>
      <c r="H5" s="466"/>
    </row>
    <row r="6" spans="1:8" ht="21.75" customHeight="1" x14ac:dyDescent="0.3">
      <c r="A6" s="334"/>
      <c r="B6" s="437"/>
      <c r="C6" s="437"/>
      <c r="D6" s="437"/>
      <c r="E6" s="463" t="s">
        <v>585</v>
      </c>
      <c r="F6" s="467"/>
      <c r="G6" s="467"/>
      <c r="H6" s="467"/>
    </row>
    <row r="7" spans="1:8" ht="18.75" customHeight="1" x14ac:dyDescent="0.2">
      <c r="A7" s="335"/>
      <c r="B7" s="437"/>
      <c r="C7" s="437"/>
      <c r="D7" s="437"/>
      <c r="E7" s="463" t="s">
        <v>586</v>
      </c>
      <c r="F7" s="464"/>
      <c r="G7" s="464"/>
      <c r="H7" s="464"/>
    </row>
    <row r="8" spans="1:8" x14ac:dyDescent="0.2">
      <c r="A8" s="335"/>
      <c r="B8" s="437"/>
      <c r="C8" s="437"/>
      <c r="D8" s="437"/>
      <c r="E8" s="463"/>
      <c r="F8" s="463"/>
      <c r="G8" s="463" t="s">
        <v>584</v>
      </c>
      <c r="H8" s="463"/>
    </row>
    <row r="9" spans="1:8" x14ac:dyDescent="0.25">
      <c r="A9" s="335"/>
      <c r="B9" s="437"/>
      <c r="C9" s="437"/>
      <c r="D9" s="437"/>
      <c r="E9" s="465" t="s">
        <v>587</v>
      </c>
      <c r="F9" s="466"/>
      <c r="G9" s="466"/>
      <c r="H9" s="466"/>
    </row>
    <row r="10" spans="1:8" ht="15.75" customHeight="1" x14ac:dyDescent="0.2">
      <c r="A10" s="335"/>
      <c r="B10" s="437"/>
      <c r="C10" s="437"/>
      <c r="D10" s="437"/>
      <c r="E10" s="463" t="s">
        <v>588</v>
      </c>
      <c r="F10" s="464"/>
      <c r="G10" s="464"/>
      <c r="H10" s="464"/>
    </row>
    <row r="11" spans="1:8" ht="14.25" customHeight="1" x14ac:dyDescent="0.2">
      <c r="A11" s="335"/>
      <c r="B11" s="437"/>
      <c r="C11" s="437"/>
      <c r="D11" s="437"/>
      <c r="E11" s="463" t="s">
        <v>589</v>
      </c>
      <c r="F11" s="464"/>
      <c r="G11" s="464"/>
      <c r="H11" s="464"/>
    </row>
    <row r="12" spans="1:8" ht="21" customHeight="1" x14ac:dyDescent="0.2">
      <c r="A12" s="335"/>
      <c r="B12" s="437"/>
      <c r="C12" s="437"/>
      <c r="D12" s="437"/>
      <c r="E12" s="463" t="s">
        <v>590</v>
      </c>
      <c r="F12" s="464"/>
      <c r="G12" s="464"/>
      <c r="H12" s="464"/>
    </row>
    <row r="13" spans="1:8" ht="12.75" hidden="1" x14ac:dyDescent="0.2">
      <c r="A13" s="335"/>
      <c r="B13" s="437"/>
      <c r="C13" s="437"/>
      <c r="D13" s="437"/>
      <c r="E13" s="437"/>
      <c r="F13" s="437"/>
      <c r="G13" s="437"/>
      <c r="H13" s="437"/>
    </row>
    <row r="14" spans="1:8" ht="12.75" x14ac:dyDescent="0.2">
      <c r="A14" s="335"/>
      <c r="B14" s="500"/>
      <c r="C14" s="500"/>
      <c r="D14" s="500"/>
      <c r="E14" s="500"/>
      <c r="F14" s="500"/>
      <c r="G14" s="500"/>
      <c r="H14" s="500"/>
    </row>
    <row r="15" spans="1:8" ht="17.25" customHeight="1" x14ac:dyDescent="0.2">
      <c r="A15" s="336"/>
      <c r="B15" s="301"/>
      <c r="C15" s="301"/>
      <c r="D15" s="301"/>
      <c r="E15" s="337"/>
      <c r="F15" s="301"/>
      <c r="G15" s="301"/>
      <c r="H15" s="300"/>
    </row>
    <row r="16" spans="1:8" ht="12.75" x14ac:dyDescent="0.2">
      <c r="A16" s="499" t="s">
        <v>45</v>
      </c>
      <c r="B16" s="498"/>
      <c r="C16" s="498"/>
      <c r="D16" s="498"/>
      <c r="E16" s="498"/>
      <c r="F16" s="498"/>
      <c r="G16" s="498"/>
      <c r="H16" s="498"/>
    </row>
    <row r="17" spans="1:16" ht="13.5" x14ac:dyDescent="0.25">
      <c r="A17" s="497" t="s">
        <v>499</v>
      </c>
      <c r="B17" s="498"/>
      <c r="C17" s="498"/>
      <c r="D17" s="498"/>
      <c r="E17" s="498"/>
      <c r="F17" s="498"/>
      <c r="G17" s="498"/>
      <c r="H17" s="498"/>
    </row>
    <row r="18" spans="1:16" x14ac:dyDescent="0.25">
      <c r="A18" s="338"/>
      <c r="B18" s="339"/>
      <c r="C18" s="340"/>
      <c r="D18" s="340"/>
      <c r="E18" s="341"/>
      <c r="F18" s="341"/>
      <c r="G18" s="341"/>
      <c r="H18" s="342" t="s">
        <v>83</v>
      </c>
    </row>
    <row r="19" spans="1:16" ht="39" customHeight="1" x14ac:dyDescent="0.2">
      <c r="A19" s="284" t="s">
        <v>49</v>
      </c>
      <c r="B19" s="343" t="s">
        <v>538</v>
      </c>
      <c r="C19" s="344" t="s">
        <v>46</v>
      </c>
      <c r="D19" s="344" t="s">
        <v>84</v>
      </c>
      <c r="E19" s="344" t="s">
        <v>47</v>
      </c>
      <c r="F19" s="344" t="s">
        <v>48</v>
      </c>
      <c r="G19" s="495" t="s">
        <v>85</v>
      </c>
      <c r="H19" s="496"/>
    </row>
    <row r="20" spans="1:16" ht="18.75" customHeight="1" thickBot="1" x14ac:dyDescent="0.35">
      <c r="A20" s="284"/>
      <c r="B20" s="345"/>
      <c r="C20" s="344"/>
      <c r="D20" s="344"/>
      <c r="E20" s="344"/>
      <c r="F20" s="344"/>
      <c r="G20" s="285" t="s">
        <v>500</v>
      </c>
      <c r="H20" s="286" t="s">
        <v>501</v>
      </c>
      <c r="I20" s="151" t="s">
        <v>125</v>
      </c>
      <c r="J20" s="30"/>
      <c r="K20" s="13"/>
      <c r="L20" s="13"/>
      <c r="M20" s="27"/>
      <c r="N20" s="12"/>
      <c r="O20" s="31"/>
      <c r="P20" s="23"/>
    </row>
    <row r="21" spans="1:16" ht="48" customHeight="1" thickBot="1" x14ac:dyDescent="0.35">
      <c r="A21" s="54" t="s">
        <v>126</v>
      </c>
      <c r="B21" s="55">
        <v>390</v>
      </c>
      <c r="C21" s="55"/>
      <c r="D21" s="55"/>
      <c r="E21" s="55"/>
      <c r="F21" s="55"/>
      <c r="G21" s="55">
        <f>G22</f>
        <v>1977.9</v>
      </c>
      <c r="H21" s="55">
        <f>H22</f>
        <v>1977.9</v>
      </c>
      <c r="I21" s="47"/>
      <c r="J21" s="48"/>
      <c r="K21" s="49"/>
      <c r="L21" s="49"/>
      <c r="M21" s="50"/>
      <c r="N21" s="51"/>
      <c r="O21" s="52"/>
      <c r="P21" s="53"/>
    </row>
    <row r="22" spans="1:16" ht="20.25" customHeight="1" thickBot="1" x14ac:dyDescent="0.35">
      <c r="A22" s="56" t="s">
        <v>127</v>
      </c>
      <c r="B22" s="55">
        <v>390</v>
      </c>
      <c r="C22" s="125" t="s">
        <v>50</v>
      </c>
      <c r="D22" s="55"/>
      <c r="E22" s="55"/>
      <c r="F22" s="55"/>
      <c r="G22" s="55">
        <f>G23+G32</f>
        <v>1977.9</v>
      </c>
      <c r="H22" s="55">
        <f>H23+H32</f>
        <v>1977.9</v>
      </c>
      <c r="I22" s="47"/>
      <c r="J22" s="48"/>
      <c r="K22" s="49"/>
      <c r="L22" s="49"/>
      <c r="M22" s="50"/>
      <c r="N22" s="51"/>
      <c r="O22" s="52"/>
      <c r="P22" s="53"/>
    </row>
    <row r="23" spans="1:16" ht="30" customHeight="1" thickBot="1" x14ac:dyDescent="0.35">
      <c r="A23" s="57" t="s">
        <v>128</v>
      </c>
      <c r="B23" s="58">
        <v>390</v>
      </c>
      <c r="C23" s="126" t="s">
        <v>50</v>
      </c>
      <c r="D23" s="126" t="s">
        <v>52</v>
      </c>
      <c r="E23" s="58"/>
      <c r="F23" s="58"/>
      <c r="G23" s="58">
        <f>G24</f>
        <v>1977.9</v>
      </c>
      <c r="H23" s="58">
        <f>H24</f>
        <v>1977.9</v>
      </c>
      <c r="I23" s="47"/>
      <c r="J23" s="48"/>
      <c r="K23" s="49"/>
      <c r="L23" s="49"/>
      <c r="M23" s="50"/>
      <c r="N23" s="51"/>
      <c r="O23" s="52"/>
      <c r="P23" s="53"/>
    </row>
    <row r="24" spans="1:16" ht="14.25" customHeight="1" thickBot="1" x14ac:dyDescent="0.35">
      <c r="A24" s="60" t="s">
        <v>100</v>
      </c>
      <c r="B24" s="61">
        <v>390</v>
      </c>
      <c r="C24" s="126" t="s">
        <v>50</v>
      </c>
      <c r="D24" s="127" t="s">
        <v>52</v>
      </c>
      <c r="E24" s="61" t="s">
        <v>129</v>
      </c>
      <c r="F24" s="58"/>
      <c r="G24" s="61">
        <f>G25+G29+G32</f>
        <v>1977.9</v>
      </c>
      <c r="H24" s="61">
        <f>H25+H29+H32</f>
        <v>1977.9</v>
      </c>
      <c r="I24" s="47"/>
      <c r="J24" s="48"/>
      <c r="K24" s="49"/>
      <c r="L24" s="49"/>
      <c r="M24" s="50"/>
      <c r="N24" s="51"/>
      <c r="O24" s="52"/>
      <c r="P24" s="53"/>
    </row>
    <row r="25" spans="1:16" ht="15" customHeight="1" thickBot="1" x14ac:dyDescent="0.35">
      <c r="A25" s="57" t="s">
        <v>130</v>
      </c>
      <c r="B25" s="58">
        <v>390</v>
      </c>
      <c r="C25" s="126" t="s">
        <v>50</v>
      </c>
      <c r="D25" s="126" t="s">
        <v>52</v>
      </c>
      <c r="E25" s="58" t="s">
        <v>131</v>
      </c>
      <c r="F25" s="58"/>
      <c r="G25" s="58">
        <f>G26</f>
        <v>634.1</v>
      </c>
      <c r="H25" s="58">
        <f>H26</f>
        <v>634.1</v>
      </c>
      <c r="I25" s="47"/>
      <c r="J25" s="48"/>
      <c r="K25" s="49"/>
      <c r="L25" s="49"/>
      <c r="M25" s="50"/>
      <c r="N25" s="51"/>
      <c r="O25" s="52"/>
      <c r="P25" s="53"/>
    </row>
    <row r="26" spans="1:16" ht="31.5" customHeight="1" thickBot="1" x14ac:dyDescent="0.35">
      <c r="A26" s="60" t="s">
        <v>132</v>
      </c>
      <c r="B26" s="61">
        <v>390</v>
      </c>
      <c r="C26" s="126" t="s">
        <v>50</v>
      </c>
      <c r="D26" s="127" t="s">
        <v>52</v>
      </c>
      <c r="E26" s="61" t="s">
        <v>133</v>
      </c>
      <c r="F26" s="61"/>
      <c r="G26" s="61">
        <f>G28+G27</f>
        <v>634.1</v>
      </c>
      <c r="H26" s="61">
        <f>H28+H27</f>
        <v>634.1</v>
      </c>
      <c r="I26" s="47"/>
      <c r="J26" s="48"/>
      <c r="K26" s="49"/>
      <c r="L26" s="49"/>
      <c r="M26" s="50"/>
      <c r="N26" s="51"/>
      <c r="O26" s="52"/>
      <c r="P26" s="53"/>
    </row>
    <row r="27" spans="1:16" ht="51" customHeight="1" thickBot="1" x14ac:dyDescent="0.35">
      <c r="A27" s="62" t="s">
        <v>25</v>
      </c>
      <c r="B27" s="61">
        <v>390</v>
      </c>
      <c r="C27" s="127" t="s">
        <v>50</v>
      </c>
      <c r="D27" s="127" t="s">
        <v>52</v>
      </c>
      <c r="E27" s="61" t="s">
        <v>133</v>
      </c>
      <c r="F27" s="61">
        <v>100</v>
      </c>
      <c r="G27" s="61">
        <v>467.1</v>
      </c>
      <c r="H27" s="61">
        <v>467.1</v>
      </c>
      <c r="I27" s="47"/>
      <c r="J27" s="48"/>
      <c r="K27" s="49"/>
      <c r="L27" s="49"/>
      <c r="M27" s="50"/>
      <c r="N27" s="51"/>
      <c r="O27" s="52"/>
      <c r="P27" s="53"/>
    </row>
    <row r="28" spans="1:16" ht="25.5" customHeight="1" thickBot="1" x14ac:dyDescent="0.35">
      <c r="A28" s="62" t="s">
        <v>134</v>
      </c>
      <c r="B28" s="61">
        <v>390</v>
      </c>
      <c r="C28" s="127" t="s">
        <v>50</v>
      </c>
      <c r="D28" s="127" t="s">
        <v>52</v>
      </c>
      <c r="E28" s="61" t="s">
        <v>133</v>
      </c>
      <c r="F28" s="61">
        <v>200</v>
      </c>
      <c r="G28" s="61">
        <v>167</v>
      </c>
      <c r="H28" s="61">
        <v>167</v>
      </c>
      <c r="I28" s="47"/>
      <c r="J28" s="48"/>
      <c r="K28" s="49"/>
      <c r="L28" s="49"/>
      <c r="M28" s="50"/>
      <c r="N28" s="51"/>
      <c r="O28" s="52"/>
      <c r="P28" s="53"/>
    </row>
    <row r="29" spans="1:16" ht="21" customHeight="1" thickBot="1" x14ac:dyDescent="0.35">
      <c r="A29" s="57" t="s">
        <v>135</v>
      </c>
      <c r="B29" s="58">
        <v>390</v>
      </c>
      <c r="C29" s="126" t="s">
        <v>50</v>
      </c>
      <c r="D29" s="126" t="s">
        <v>52</v>
      </c>
      <c r="E29" s="58" t="s">
        <v>136</v>
      </c>
      <c r="F29" s="58"/>
      <c r="G29" s="58">
        <f>G30</f>
        <v>1343.8</v>
      </c>
      <c r="H29" s="58">
        <f>H30</f>
        <v>1343.8</v>
      </c>
      <c r="I29" s="47"/>
      <c r="J29" s="48"/>
      <c r="K29" s="49"/>
      <c r="L29" s="49"/>
      <c r="M29" s="50"/>
      <c r="N29" s="51"/>
      <c r="O29" s="52"/>
      <c r="P29" s="53"/>
    </row>
    <row r="30" spans="1:16" ht="30" customHeight="1" thickBot="1" x14ac:dyDescent="0.35">
      <c r="A30" s="60" t="s">
        <v>137</v>
      </c>
      <c r="B30" s="61">
        <v>390</v>
      </c>
      <c r="C30" s="127" t="s">
        <v>50</v>
      </c>
      <c r="D30" s="127" t="s">
        <v>52</v>
      </c>
      <c r="E30" s="61" t="s">
        <v>138</v>
      </c>
      <c r="F30" s="61"/>
      <c r="G30" s="61">
        <f>G31</f>
        <v>1343.8</v>
      </c>
      <c r="H30" s="61">
        <f>H31</f>
        <v>1343.8</v>
      </c>
      <c r="I30" s="47"/>
      <c r="J30" s="48"/>
      <c r="K30" s="49"/>
      <c r="L30" s="49"/>
      <c r="M30" s="50"/>
      <c r="N30" s="51"/>
      <c r="O30" s="52"/>
      <c r="P30" s="53"/>
    </row>
    <row r="31" spans="1:16" ht="51" customHeight="1" thickBot="1" x14ac:dyDescent="0.35">
      <c r="A31" s="62" t="s">
        <v>25</v>
      </c>
      <c r="B31" s="61">
        <v>390</v>
      </c>
      <c r="C31" s="127" t="s">
        <v>50</v>
      </c>
      <c r="D31" s="127" t="s">
        <v>52</v>
      </c>
      <c r="E31" s="61" t="s">
        <v>138</v>
      </c>
      <c r="F31" s="61">
        <v>100</v>
      </c>
      <c r="G31" s="61">
        <v>1343.8</v>
      </c>
      <c r="H31" s="61">
        <v>1343.8</v>
      </c>
      <c r="I31" s="47"/>
      <c r="J31" s="48"/>
      <c r="K31" s="49"/>
      <c r="L31" s="49"/>
      <c r="M31" s="50"/>
      <c r="N31" s="51"/>
      <c r="O31" s="52"/>
      <c r="P31" s="53"/>
    </row>
    <row r="32" spans="1:16" hidden="1" thickBot="1" x14ac:dyDescent="0.35">
      <c r="A32" s="57" t="s">
        <v>139</v>
      </c>
      <c r="B32" s="58">
        <v>390</v>
      </c>
      <c r="C32" s="126" t="s">
        <v>50</v>
      </c>
      <c r="D32" s="126" t="s">
        <v>52</v>
      </c>
      <c r="E32" s="58" t="s">
        <v>140</v>
      </c>
      <c r="F32" s="58"/>
      <c r="G32" s="58">
        <f>G33</f>
        <v>0</v>
      </c>
      <c r="H32" s="58">
        <f>H33</f>
        <v>0</v>
      </c>
      <c r="I32" s="47"/>
      <c r="J32" s="48"/>
      <c r="K32" s="49"/>
      <c r="L32" s="49"/>
      <c r="M32" s="50"/>
      <c r="N32" s="51"/>
      <c r="O32" s="52"/>
      <c r="P32" s="53"/>
    </row>
    <row r="33" spans="1:17" hidden="1" thickBot="1" x14ac:dyDescent="0.35">
      <c r="A33" s="63" t="s">
        <v>141</v>
      </c>
      <c r="B33" s="64">
        <v>390</v>
      </c>
      <c r="C33" s="126" t="s">
        <v>50</v>
      </c>
      <c r="D33" s="128" t="s">
        <v>52</v>
      </c>
      <c r="E33" s="64" t="s">
        <v>142</v>
      </c>
      <c r="F33" s="64"/>
      <c r="G33" s="64">
        <f>G34</f>
        <v>0</v>
      </c>
      <c r="H33" s="64">
        <f>H34</f>
        <v>0</v>
      </c>
      <c r="I33" s="47"/>
      <c r="J33" s="48"/>
      <c r="K33" s="49"/>
      <c r="L33" s="49"/>
      <c r="M33" s="50"/>
      <c r="N33" s="51"/>
      <c r="O33" s="52"/>
      <c r="P33" s="53"/>
    </row>
    <row r="34" spans="1:17" ht="51.75" hidden="1" thickBot="1" x14ac:dyDescent="0.35">
      <c r="A34" s="62" t="s">
        <v>25</v>
      </c>
      <c r="B34" s="61">
        <v>390</v>
      </c>
      <c r="C34" s="126" t="s">
        <v>50</v>
      </c>
      <c r="D34" s="127" t="s">
        <v>52</v>
      </c>
      <c r="E34" s="61" t="s">
        <v>142</v>
      </c>
      <c r="F34" s="61">
        <v>100</v>
      </c>
      <c r="G34" s="61">
        <v>0</v>
      </c>
      <c r="H34" s="61">
        <v>0</v>
      </c>
      <c r="I34" s="47"/>
      <c r="J34" s="48"/>
      <c r="K34" s="49"/>
      <c r="L34" s="49"/>
      <c r="M34" s="50"/>
      <c r="N34" s="51"/>
      <c r="O34" s="52"/>
      <c r="P34" s="53"/>
    </row>
    <row r="35" spans="1:17" ht="32.25" thickBot="1" x14ac:dyDescent="0.25">
      <c r="A35" s="54" t="s">
        <v>143</v>
      </c>
      <c r="B35" s="55">
        <v>400</v>
      </c>
      <c r="C35" s="129"/>
      <c r="D35" s="129"/>
      <c r="E35" s="55"/>
      <c r="F35" s="55"/>
      <c r="G35" s="55">
        <f>G36+G132+G174+G210+G259+G266+G285+G327+G342+G361</f>
        <v>587628.60000000009</v>
      </c>
      <c r="H35" s="55">
        <f>H36+H132+H174+H210+H259+H266+H285+H327+H342+H361</f>
        <v>273111.60000000003</v>
      </c>
      <c r="I35" s="8" t="e">
        <f t="shared" ref="I35:Q35" si="0">SUM(I36+I152+I171+I217+I309+I350+I369+I373+I400)</f>
        <v>#REF!</v>
      </c>
      <c r="J35" s="37" t="e">
        <f t="shared" si="0"/>
        <v>#REF!</v>
      </c>
      <c r="K35" s="8" t="e">
        <f t="shared" si="0"/>
        <v>#REF!</v>
      </c>
      <c r="L35" s="8" t="e">
        <f t="shared" si="0"/>
        <v>#REF!</v>
      </c>
      <c r="M35" s="8" t="e">
        <f t="shared" si="0"/>
        <v>#REF!</v>
      </c>
      <c r="N35" s="8" t="e">
        <f t="shared" si="0"/>
        <v>#REF!</v>
      </c>
      <c r="O35" s="32" t="e">
        <f t="shared" si="0"/>
        <v>#REF!</v>
      </c>
      <c r="P35" s="8" t="e">
        <f t="shared" si="0"/>
        <v>#REF!</v>
      </c>
      <c r="Q35" s="8" t="e">
        <f t="shared" si="0"/>
        <v>#REF!</v>
      </c>
    </row>
    <row r="36" spans="1:17" ht="16.5" thickBot="1" x14ac:dyDescent="0.25">
      <c r="A36" s="65" t="s">
        <v>127</v>
      </c>
      <c r="B36" s="66">
        <v>400</v>
      </c>
      <c r="C36" s="130" t="s">
        <v>50</v>
      </c>
      <c r="D36" s="130"/>
      <c r="E36" s="66"/>
      <c r="F36" s="59"/>
      <c r="G36" s="66">
        <f>G37+G43+G72+G78</f>
        <v>48150.499999999993</v>
      </c>
      <c r="H36" s="66">
        <f>H37+H43+H72+H78</f>
        <v>46999.8</v>
      </c>
      <c r="I36" s="9">
        <f t="shared" ref="I36:Q36" si="1">SUM(I37+I41+I47+I72+I83+I86+I89+I79)</f>
        <v>25108.6</v>
      </c>
      <c r="J36" s="38">
        <f>SUM(J37+J41+J47+J72+J83+J86+J89+J79)</f>
        <v>0</v>
      </c>
      <c r="K36" s="9">
        <f t="shared" si="1"/>
        <v>0</v>
      </c>
      <c r="L36" s="9">
        <f t="shared" si="1"/>
        <v>0</v>
      </c>
      <c r="M36" s="9">
        <f t="shared" si="1"/>
        <v>0</v>
      </c>
      <c r="N36" s="9">
        <f t="shared" si="1"/>
        <v>0</v>
      </c>
      <c r="O36" s="33">
        <f t="shared" si="1"/>
        <v>0</v>
      </c>
      <c r="P36" s="9">
        <f t="shared" si="1"/>
        <v>0</v>
      </c>
      <c r="Q36" s="9">
        <f t="shared" si="1"/>
        <v>0</v>
      </c>
    </row>
    <row r="37" spans="1:17" ht="26.25" thickBot="1" x14ac:dyDescent="0.25">
      <c r="A37" s="57" t="s">
        <v>144</v>
      </c>
      <c r="B37" s="58">
        <v>400</v>
      </c>
      <c r="C37" s="126" t="s">
        <v>50</v>
      </c>
      <c r="D37" s="126" t="s">
        <v>51</v>
      </c>
      <c r="E37" s="58"/>
      <c r="F37" s="58"/>
      <c r="G37" s="58">
        <f>G38</f>
        <v>2055.1999999999998</v>
      </c>
      <c r="H37" s="58">
        <f>H38</f>
        <v>2055.1999999999998</v>
      </c>
      <c r="I37" s="10">
        <f t="shared" ref="I37:Q37" si="2">SUM(I38)</f>
        <v>1812</v>
      </c>
      <c r="J37" s="39">
        <f t="shared" si="2"/>
        <v>0</v>
      </c>
      <c r="K37" s="10">
        <f t="shared" si="2"/>
        <v>0</v>
      </c>
      <c r="L37" s="10">
        <f t="shared" si="2"/>
        <v>0</v>
      </c>
      <c r="M37" s="10">
        <f t="shared" si="2"/>
        <v>0</v>
      </c>
      <c r="N37" s="10">
        <f t="shared" si="2"/>
        <v>0</v>
      </c>
      <c r="O37" s="22">
        <f t="shared" si="2"/>
        <v>0</v>
      </c>
      <c r="P37" s="10">
        <f t="shared" si="2"/>
        <v>0</v>
      </c>
      <c r="Q37" s="10">
        <f t="shared" si="2"/>
        <v>0</v>
      </c>
    </row>
    <row r="38" spans="1:17" thickBot="1" x14ac:dyDescent="0.25">
      <c r="A38" s="60" t="s">
        <v>100</v>
      </c>
      <c r="B38" s="61">
        <v>400</v>
      </c>
      <c r="C38" s="126" t="s">
        <v>50</v>
      </c>
      <c r="D38" s="127" t="s">
        <v>51</v>
      </c>
      <c r="E38" s="61" t="s">
        <v>129</v>
      </c>
      <c r="F38" s="58"/>
      <c r="G38" s="61">
        <f>G39</f>
        <v>2055.1999999999998</v>
      </c>
      <c r="H38" s="61">
        <f>H39</f>
        <v>2055.1999999999998</v>
      </c>
      <c r="I38" s="10">
        <f t="shared" ref="I38:Q38" si="3">SUM(I39:I40)</f>
        <v>1812</v>
      </c>
      <c r="J38" s="10">
        <f t="shared" si="3"/>
        <v>0</v>
      </c>
      <c r="K38" s="10">
        <f t="shared" si="3"/>
        <v>0</v>
      </c>
      <c r="L38" s="10">
        <f t="shared" si="3"/>
        <v>0</v>
      </c>
      <c r="M38" s="10">
        <f t="shared" si="3"/>
        <v>0</v>
      </c>
      <c r="N38" s="10">
        <f t="shared" si="3"/>
        <v>0</v>
      </c>
      <c r="O38" s="10">
        <f t="shared" si="3"/>
        <v>0</v>
      </c>
      <c r="P38" s="10">
        <f t="shared" si="3"/>
        <v>0</v>
      </c>
      <c r="Q38" s="10">
        <f t="shared" si="3"/>
        <v>0</v>
      </c>
    </row>
    <row r="39" spans="1:17" thickBot="1" x14ac:dyDescent="0.25">
      <c r="A39" s="60" t="s">
        <v>145</v>
      </c>
      <c r="B39" s="61">
        <v>400</v>
      </c>
      <c r="C39" s="126" t="s">
        <v>50</v>
      </c>
      <c r="D39" s="127" t="s">
        <v>51</v>
      </c>
      <c r="E39" s="61" t="s">
        <v>146</v>
      </c>
      <c r="F39" s="58"/>
      <c r="G39" s="61">
        <f>G41</f>
        <v>2055.1999999999998</v>
      </c>
      <c r="H39" s="61">
        <f>H41</f>
        <v>2055.1999999999998</v>
      </c>
      <c r="I39" s="10">
        <v>1812</v>
      </c>
      <c r="J39" s="39"/>
      <c r="K39" s="10"/>
      <c r="L39" s="10"/>
      <c r="M39" s="10"/>
      <c r="N39" s="10"/>
      <c r="O39" s="22"/>
      <c r="P39" s="10"/>
      <c r="Q39" s="10"/>
    </row>
    <row r="40" spans="1:17" ht="15.75" hidden="1" customHeight="1" x14ac:dyDescent="0.2">
      <c r="A40" s="60" t="s">
        <v>147</v>
      </c>
      <c r="B40" s="61">
        <v>400</v>
      </c>
      <c r="C40" s="127">
        <v>1</v>
      </c>
      <c r="D40" s="127">
        <v>2</v>
      </c>
      <c r="E40" s="61" t="s">
        <v>148</v>
      </c>
      <c r="F40" s="61"/>
      <c r="G40" s="61">
        <v>2055.1999999999998</v>
      </c>
      <c r="H40" s="61">
        <v>2055.1999999999998</v>
      </c>
      <c r="I40" s="10"/>
      <c r="J40" s="39"/>
      <c r="K40" s="10"/>
      <c r="L40" s="10"/>
      <c r="M40" s="10"/>
      <c r="N40" s="10"/>
      <c r="O40" s="22"/>
      <c r="P40" s="10"/>
      <c r="Q40" s="10"/>
    </row>
    <row r="41" spans="1:17" ht="35.25" customHeight="1" x14ac:dyDescent="0.2">
      <c r="A41" s="501" t="s">
        <v>25</v>
      </c>
      <c r="B41" s="468">
        <v>400</v>
      </c>
      <c r="C41" s="472" t="s">
        <v>50</v>
      </c>
      <c r="D41" s="472" t="s">
        <v>51</v>
      </c>
      <c r="E41" s="468" t="s">
        <v>148</v>
      </c>
      <c r="F41" s="468">
        <v>100</v>
      </c>
      <c r="G41" s="468">
        <v>2055.1999999999998</v>
      </c>
      <c r="H41" s="468">
        <v>2055.1999999999998</v>
      </c>
      <c r="I41" s="10">
        <f t="shared" ref="I41:Q41" si="4">SUM(I42+I44)</f>
        <v>44.6</v>
      </c>
      <c r="J41" s="39">
        <f>SUM(J42+J44)</f>
        <v>0</v>
      </c>
      <c r="K41" s="10">
        <f t="shared" si="4"/>
        <v>0</v>
      </c>
      <c r="L41" s="10">
        <f t="shared" si="4"/>
        <v>0</v>
      </c>
      <c r="M41" s="10">
        <f t="shared" si="4"/>
        <v>0</v>
      </c>
      <c r="N41" s="10">
        <f t="shared" si="4"/>
        <v>0</v>
      </c>
      <c r="O41" s="22">
        <f t="shared" si="4"/>
        <v>0</v>
      </c>
      <c r="P41" s="10">
        <f t="shared" si="4"/>
        <v>0</v>
      </c>
      <c r="Q41" s="10">
        <f t="shared" si="4"/>
        <v>0</v>
      </c>
    </row>
    <row r="42" spans="1:17" thickBot="1" x14ac:dyDescent="0.25">
      <c r="A42" s="502"/>
      <c r="B42" s="469"/>
      <c r="C42" s="473"/>
      <c r="D42" s="473"/>
      <c r="E42" s="469"/>
      <c r="F42" s="469"/>
      <c r="G42" s="469"/>
      <c r="H42" s="469"/>
      <c r="I42" s="10">
        <f t="shared" ref="I42:Q42" si="5">SUM(I43)</f>
        <v>3.4</v>
      </c>
      <c r="J42" s="39">
        <f t="shared" si="5"/>
        <v>0</v>
      </c>
      <c r="K42" s="10">
        <f t="shared" si="5"/>
        <v>0</v>
      </c>
      <c r="L42" s="10">
        <f t="shared" si="5"/>
        <v>0</v>
      </c>
      <c r="M42" s="10">
        <f t="shared" si="5"/>
        <v>0</v>
      </c>
      <c r="N42" s="10">
        <f t="shared" si="5"/>
        <v>0</v>
      </c>
      <c r="O42" s="22">
        <f t="shared" si="5"/>
        <v>0</v>
      </c>
      <c r="P42" s="10">
        <f t="shared" si="5"/>
        <v>0</v>
      </c>
      <c r="Q42" s="10">
        <f t="shared" si="5"/>
        <v>0</v>
      </c>
    </row>
    <row r="43" spans="1:17" thickBot="1" x14ac:dyDescent="0.25">
      <c r="A43" s="57" t="s">
        <v>149</v>
      </c>
      <c r="B43" s="58">
        <v>400</v>
      </c>
      <c r="C43" s="126" t="s">
        <v>50</v>
      </c>
      <c r="D43" s="126" t="s">
        <v>53</v>
      </c>
      <c r="E43" s="61"/>
      <c r="F43" s="61"/>
      <c r="G43" s="58">
        <f>G44</f>
        <v>35665.599999999999</v>
      </c>
      <c r="H43" s="58">
        <f>H44</f>
        <v>35665.800000000003</v>
      </c>
      <c r="I43" s="10">
        <v>3.4</v>
      </c>
      <c r="J43" s="40"/>
      <c r="K43" s="15"/>
      <c r="L43" s="15"/>
      <c r="M43" s="15"/>
      <c r="N43" s="15"/>
      <c r="O43" s="21"/>
      <c r="P43" s="15"/>
      <c r="Q43" s="15"/>
    </row>
    <row r="44" spans="1:17" ht="51.75" thickBot="1" x14ac:dyDescent="0.25">
      <c r="A44" s="60" t="s">
        <v>150</v>
      </c>
      <c r="B44" s="61">
        <v>400</v>
      </c>
      <c r="C44" s="127" t="s">
        <v>50</v>
      </c>
      <c r="D44" s="127" t="s">
        <v>53</v>
      </c>
      <c r="E44" s="61" t="s">
        <v>151</v>
      </c>
      <c r="F44" s="61"/>
      <c r="G44" s="61">
        <f>G45</f>
        <v>35665.599999999999</v>
      </c>
      <c r="H44" s="61">
        <f>H45</f>
        <v>35665.800000000003</v>
      </c>
      <c r="I44" s="10">
        <f t="shared" ref="I44:Q44" si="6">SUM(I45+I46)</f>
        <v>41.2</v>
      </c>
      <c r="J44" s="39">
        <f>SUM(J45+J46)</f>
        <v>0</v>
      </c>
      <c r="K44" s="10">
        <f t="shared" si="6"/>
        <v>0</v>
      </c>
      <c r="L44" s="10">
        <f t="shared" si="6"/>
        <v>0</v>
      </c>
      <c r="M44" s="10">
        <f t="shared" si="6"/>
        <v>0</v>
      </c>
      <c r="N44" s="10">
        <f t="shared" si="6"/>
        <v>0</v>
      </c>
      <c r="O44" s="22">
        <f t="shared" si="6"/>
        <v>0</v>
      </c>
      <c r="P44" s="10">
        <f t="shared" si="6"/>
        <v>0</v>
      </c>
      <c r="Q44" s="10">
        <f t="shared" si="6"/>
        <v>0</v>
      </c>
    </row>
    <row r="45" spans="1:17" ht="26.25" thickBot="1" x14ac:dyDescent="0.25">
      <c r="A45" s="63" t="s">
        <v>152</v>
      </c>
      <c r="B45" s="64">
        <v>400</v>
      </c>
      <c r="C45" s="128" t="s">
        <v>50</v>
      </c>
      <c r="D45" s="128" t="s">
        <v>53</v>
      </c>
      <c r="E45" s="64" t="s">
        <v>153</v>
      </c>
      <c r="F45" s="64"/>
      <c r="G45" s="64">
        <f>G47+G52</f>
        <v>35665.599999999999</v>
      </c>
      <c r="H45" s="64">
        <f>H47+H52</f>
        <v>35665.800000000003</v>
      </c>
      <c r="I45" s="10">
        <v>41.2</v>
      </c>
      <c r="J45" s="40"/>
      <c r="K45" s="15"/>
      <c r="L45" s="15"/>
      <c r="M45" s="15"/>
      <c r="N45" s="15"/>
      <c r="O45" s="21"/>
      <c r="P45" s="15"/>
      <c r="Q45" s="15"/>
    </row>
    <row r="46" spans="1:17" ht="15.75" hidden="1" customHeight="1" x14ac:dyDescent="0.2">
      <c r="A46" s="60" t="s">
        <v>154</v>
      </c>
      <c r="B46" s="61">
        <v>400</v>
      </c>
      <c r="C46" s="127">
        <v>1</v>
      </c>
      <c r="D46" s="127">
        <v>4</v>
      </c>
      <c r="E46" s="61" t="s">
        <v>155</v>
      </c>
      <c r="F46" s="61"/>
      <c r="G46" s="61">
        <v>39360.9</v>
      </c>
      <c r="H46" s="61">
        <v>39360.9</v>
      </c>
      <c r="I46" s="43"/>
      <c r="J46" s="40"/>
      <c r="K46" s="15"/>
      <c r="L46" s="15"/>
      <c r="M46" s="15"/>
      <c r="N46" s="15"/>
      <c r="O46" s="21"/>
      <c r="P46" s="15"/>
      <c r="Q46" s="15"/>
    </row>
    <row r="47" spans="1:17" ht="26.25" thickBot="1" x14ac:dyDescent="0.25">
      <c r="A47" s="57" t="s">
        <v>156</v>
      </c>
      <c r="B47" s="58">
        <v>400</v>
      </c>
      <c r="C47" s="126" t="s">
        <v>50</v>
      </c>
      <c r="D47" s="126" t="s">
        <v>53</v>
      </c>
      <c r="E47" s="58" t="s">
        <v>157</v>
      </c>
      <c r="F47" s="58"/>
      <c r="G47" s="58">
        <f>G48+G49+G50</f>
        <v>34147</v>
      </c>
      <c r="H47" s="58">
        <f>H48+H49+H50</f>
        <v>34147.200000000004</v>
      </c>
      <c r="I47" s="10">
        <f t="shared" ref="I47:Q47" si="7">SUM(I48+I54+I60+I62+I66+I58)</f>
        <v>20910</v>
      </c>
      <c r="J47" s="39">
        <f>SUM(J48+J54+J60+J62+J66+J58)</f>
        <v>0</v>
      </c>
      <c r="K47" s="10">
        <f t="shared" si="7"/>
        <v>0</v>
      </c>
      <c r="L47" s="10">
        <f t="shared" si="7"/>
        <v>0</v>
      </c>
      <c r="M47" s="10">
        <f t="shared" si="7"/>
        <v>0</v>
      </c>
      <c r="N47" s="10">
        <f t="shared" si="7"/>
        <v>0</v>
      </c>
      <c r="O47" s="22">
        <f t="shared" si="7"/>
        <v>0</v>
      </c>
      <c r="P47" s="10">
        <f t="shared" si="7"/>
        <v>0</v>
      </c>
      <c r="Q47" s="10">
        <f t="shared" si="7"/>
        <v>0</v>
      </c>
    </row>
    <row r="48" spans="1:17" ht="51.75" thickBot="1" x14ac:dyDescent="0.25">
      <c r="A48" s="62" t="s">
        <v>25</v>
      </c>
      <c r="B48" s="61">
        <v>400</v>
      </c>
      <c r="C48" s="127" t="s">
        <v>50</v>
      </c>
      <c r="D48" s="127" t="s">
        <v>53</v>
      </c>
      <c r="E48" s="61" t="s">
        <v>157</v>
      </c>
      <c r="F48" s="61">
        <v>100</v>
      </c>
      <c r="G48" s="61">
        <v>29655.3</v>
      </c>
      <c r="H48" s="61">
        <v>29655.3</v>
      </c>
      <c r="I48" s="10">
        <f t="shared" ref="I48:Q48" si="8">SUM(I49:I53)</f>
        <v>20910</v>
      </c>
      <c r="J48" s="39">
        <f>SUM(J49:J53)</f>
        <v>0</v>
      </c>
      <c r="K48" s="10">
        <f t="shared" si="8"/>
        <v>0</v>
      </c>
      <c r="L48" s="10">
        <f t="shared" si="8"/>
        <v>0</v>
      </c>
      <c r="M48" s="10">
        <f t="shared" si="8"/>
        <v>0</v>
      </c>
      <c r="N48" s="10">
        <f t="shared" si="8"/>
        <v>0</v>
      </c>
      <c r="O48" s="22">
        <f>SUM(O49:O53)</f>
        <v>0</v>
      </c>
      <c r="P48" s="10">
        <f t="shared" si="8"/>
        <v>0</v>
      </c>
      <c r="Q48" s="10">
        <f t="shared" si="8"/>
        <v>0</v>
      </c>
    </row>
    <row r="49" spans="1:17" ht="26.25" thickBot="1" x14ac:dyDescent="0.25">
      <c r="A49" s="67" t="s">
        <v>134</v>
      </c>
      <c r="B49" s="68">
        <v>400</v>
      </c>
      <c r="C49" s="131" t="s">
        <v>50</v>
      </c>
      <c r="D49" s="131" t="s">
        <v>53</v>
      </c>
      <c r="E49" s="68" t="s">
        <v>158</v>
      </c>
      <c r="F49" s="68">
        <v>200</v>
      </c>
      <c r="G49" s="68">
        <v>4438.8</v>
      </c>
      <c r="H49" s="68">
        <v>4439</v>
      </c>
      <c r="I49" s="10">
        <v>17752</v>
      </c>
      <c r="J49" s="39"/>
      <c r="K49" s="22"/>
      <c r="L49" s="10"/>
      <c r="M49" s="10"/>
      <c r="N49" s="10"/>
      <c r="O49" s="22"/>
      <c r="P49" s="10"/>
      <c r="Q49" s="10"/>
    </row>
    <row r="50" spans="1:17" thickBot="1" x14ac:dyDescent="0.35">
      <c r="A50" s="69" t="s">
        <v>113</v>
      </c>
      <c r="B50" s="72">
        <v>400</v>
      </c>
      <c r="C50" s="132" t="s">
        <v>50</v>
      </c>
      <c r="D50" s="132" t="s">
        <v>53</v>
      </c>
      <c r="E50" s="72" t="s">
        <v>157</v>
      </c>
      <c r="F50" s="72">
        <v>800</v>
      </c>
      <c r="G50" s="72">
        <v>52.9</v>
      </c>
      <c r="H50" s="72">
        <v>52.9</v>
      </c>
      <c r="I50" s="10">
        <v>3128</v>
      </c>
      <c r="J50" s="39"/>
      <c r="K50" s="15"/>
      <c r="L50" s="19"/>
      <c r="M50" s="10"/>
      <c r="N50" s="15"/>
      <c r="O50" s="22"/>
      <c r="P50" s="10"/>
      <c r="Q50" s="15"/>
    </row>
    <row r="51" spans="1:17" ht="15.75" hidden="1" customHeight="1" x14ac:dyDescent="0.3">
      <c r="A51" s="73" t="s">
        <v>159</v>
      </c>
      <c r="B51" s="72">
        <v>400</v>
      </c>
      <c r="C51" s="132">
        <v>1</v>
      </c>
      <c r="D51" s="132">
        <v>4</v>
      </c>
      <c r="E51" s="72" t="s">
        <v>160</v>
      </c>
      <c r="F51" s="72"/>
      <c r="G51" s="72">
        <v>1518.6</v>
      </c>
      <c r="H51" s="72">
        <v>1518.6</v>
      </c>
      <c r="I51" s="10"/>
      <c r="J51" s="39"/>
      <c r="K51" s="15"/>
      <c r="L51" s="19"/>
      <c r="M51" s="15"/>
      <c r="N51" s="15"/>
      <c r="O51" s="22"/>
      <c r="P51" s="15"/>
      <c r="Q51" s="15"/>
    </row>
    <row r="52" spans="1:17" ht="27.75" customHeight="1" thickBot="1" x14ac:dyDescent="0.35">
      <c r="A52" s="149" t="s">
        <v>159</v>
      </c>
      <c r="B52" s="150">
        <v>400</v>
      </c>
      <c r="C52" s="133" t="s">
        <v>50</v>
      </c>
      <c r="D52" s="133" t="s">
        <v>53</v>
      </c>
      <c r="E52" s="75" t="s">
        <v>160</v>
      </c>
      <c r="F52" s="75"/>
      <c r="G52" s="75">
        <f>G53</f>
        <v>1518.6</v>
      </c>
      <c r="H52" s="75">
        <f>H53</f>
        <v>1518.6</v>
      </c>
      <c r="I52" s="10"/>
      <c r="J52" s="39"/>
      <c r="K52" s="15"/>
      <c r="L52" s="19"/>
      <c r="M52" s="15"/>
      <c r="N52" s="15"/>
      <c r="O52" s="22"/>
      <c r="P52" s="15"/>
      <c r="Q52" s="15"/>
    </row>
    <row r="53" spans="1:17" ht="51.75" thickBot="1" x14ac:dyDescent="0.25">
      <c r="A53" s="69" t="s">
        <v>25</v>
      </c>
      <c r="B53" s="72">
        <v>400</v>
      </c>
      <c r="C53" s="132" t="s">
        <v>50</v>
      </c>
      <c r="D53" s="132" t="s">
        <v>53</v>
      </c>
      <c r="E53" s="72" t="s">
        <v>160</v>
      </c>
      <c r="F53" s="72">
        <v>100</v>
      </c>
      <c r="G53" s="72">
        <v>1518.6</v>
      </c>
      <c r="H53" s="72">
        <v>1518.6</v>
      </c>
      <c r="I53" s="10">
        <v>30</v>
      </c>
      <c r="J53" s="40"/>
      <c r="K53" s="15"/>
      <c r="L53" s="15"/>
      <c r="M53" s="15"/>
      <c r="N53" s="15"/>
      <c r="O53" s="21"/>
      <c r="P53" s="15"/>
      <c r="Q53" s="15"/>
    </row>
    <row r="54" spans="1:17" ht="204.75" hidden="1" customHeight="1" x14ac:dyDescent="0.2">
      <c r="A54" s="5" t="s">
        <v>121</v>
      </c>
      <c r="B54" s="346">
        <v>922</v>
      </c>
      <c r="C54" s="347" t="s">
        <v>50</v>
      </c>
      <c r="D54" s="347" t="s">
        <v>53</v>
      </c>
      <c r="E54" s="347" t="s">
        <v>4</v>
      </c>
      <c r="F54" s="347"/>
      <c r="G54" s="348">
        <f>SUM(G55:G57)</f>
        <v>0</v>
      </c>
      <c r="H54" s="348">
        <f>SUM(H55:H57)</f>
        <v>0</v>
      </c>
      <c r="I54" s="10">
        <f t="shared" ref="I54:Q54" si="9">SUM(I55:I57)</f>
        <v>0</v>
      </c>
      <c r="J54" s="39">
        <f>SUM(J55:J57)</f>
        <v>0</v>
      </c>
      <c r="K54" s="10">
        <f t="shared" si="9"/>
        <v>0</v>
      </c>
      <c r="L54" s="10">
        <f t="shared" si="9"/>
        <v>0</v>
      </c>
      <c r="M54" s="10">
        <f t="shared" si="9"/>
        <v>0</v>
      </c>
      <c r="N54" s="10">
        <f t="shared" si="9"/>
        <v>0</v>
      </c>
      <c r="O54" s="22">
        <f t="shared" si="9"/>
        <v>0</v>
      </c>
      <c r="P54" s="10">
        <f t="shared" si="9"/>
        <v>0</v>
      </c>
      <c r="Q54" s="10">
        <f t="shared" si="9"/>
        <v>0</v>
      </c>
    </row>
    <row r="55" spans="1:17" ht="63" hidden="1" customHeight="1" x14ac:dyDescent="0.2">
      <c r="A55" s="5" t="s">
        <v>110</v>
      </c>
      <c r="B55" s="346">
        <v>922</v>
      </c>
      <c r="C55" s="347" t="s">
        <v>50</v>
      </c>
      <c r="D55" s="347" t="s">
        <v>53</v>
      </c>
      <c r="E55" s="347" t="s">
        <v>4</v>
      </c>
      <c r="F55" s="347" t="s">
        <v>87</v>
      </c>
      <c r="G55" s="348">
        <f t="shared" ref="G55:H57" si="10">SUM(H55:P55)</f>
        <v>0</v>
      </c>
      <c r="H55" s="348">
        <f t="shared" si="10"/>
        <v>0</v>
      </c>
      <c r="I55" s="43"/>
      <c r="J55" s="40"/>
      <c r="K55" s="15"/>
      <c r="L55" s="15"/>
      <c r="M55" s="15"/>
      <c r="N55" s="15"/>
      <c r="O55" s="21"/>
      <c r="P55" s="15"/>
      <c r="Q55" s="15"/>
    </row>
    <row r="56" spans="1:17" ht="15.75" hidden="1" customHeight="1" x14ac:dyDescent="0.2">
      <c r="A56" s="5" t="s">
        <v>111</v>
      </c>
      <c r="B56" s="346">
        <v>922</v>
      </c>
      <c r="C56" s="347" t="s">
        <v>50</v>
      </c>
      <c r="D56" s="347" t="s">
        <v>53</v>
      </c>
      <c r="E56" s="347" t="s">
        <v>107</v>
      </c>
      <c r="F56" s="347" t="s">
        <v>112</v>
      </c>
      <c r="G56" s="348">
        <f t="shared" si="10"/>
        <v>0</v>
      </c>
      <c r="H56" s="348">
        <f t="shared" si="10"/>
        <v>0</v>
      </c>
      <c r="I56" s="43"/>
      <c r="J56" s="40"/>
      <c r="K56" s="15"/>
      <c r="L56" s="15"/>
      <c r="M56" s="15"/>
      <c r="N56" s="15"/>
      <c r="O56" s="21"/>
      <c r="P56" s="15"/>
      <c r="Q56" s="15"/>
    </row>
    <row r="57" spans="1:17" ht="15.75" hidden="1" customHeight="1" x14ac:dyDescent="0.2">
      <c r="A57" s="5" t="s">
        <v>113</v>
      </c>
      <c r="B57" s="346">
        <v>922</v>
      </c>
      <c r="C57" s="347" t="s">
        <v>50</v>
      </c>
      <c r="D57" s="347" t="s">
        <v>53</v>
      </c>
      <c r="E57" s="347" t="s">
        <v>107</v>
      </c>
      <c r="F57" s="347" t="s">
        <v>88</v>
      </c>
      <c r="G57" s="348">
        <f t="shared" si="10"/>
        <v>0</v>
      </c>
      <c r="H57" s="348">
        <f t="shared" si="10"/>
        <v>0</v>
      </c>
      <c r="I57" s="43"/>
      <c r="J57" s="40"/>
      <c r="K57" s="15"/>
      <c r="L57" s="15"/>
      <c r="M57" s="15"/>
      <c r="N57" s="15"/>
      <c r="O57" s="21"/>
      <c r="P57" s="15"/>
      <c r="Q57" s="15"/>
    </row>
    <row r="58" spans="1:17" ht="78.75" hidden="1" customHeight="1" x14ac:dyDescent="0.2">
      <c r="A58" s="5" t="s">
        <v>92</v>
      </c>
      <c r="B58" s="346">
        <v>922</v>
      </c>
      <c r="C58" s="347" t="s">
        <v>50</v>
      </c>
      <c r="D58" s="347" t="s">
        <v>53</v>
      </c>
      <c r="E58" s="347" t="s">
        <v>93</v>
      </c>
      <c r="F58" s="347"/>
      <c r="G58" s="348">
        <f>SUM(G59)</f>
        <v>0</v>
      </c>
      <c r="H58" s="348">
        <f>SUM(H59)</f>
        <v>0</v>
      </c>
      <c r="I58" s="10">
        <f t="shared" ref="I58:Q58" si="11">SUM(I59)</f>
        <v>0</v>
      </c>
      <c r="J58" s="39">
        <f t="shared" si="11"/>
        <v>0</v>
      </c>
      <c r="K58" s="10">
        <f t="shared" si="11"/>
        <v>0</v>
      </c>
      <c r="L58" s="10">
        <f t="shared" si="11"/>
        <v>0</v>
      </c>
      <c r="M58" s="10">
        <f t="shared" si="11"/>
        <v>0</v>
      </c>
      <c r="N58" s="10">
        <f t="shared" si="11"/>
        <v>0</v>
      </c>
      <c r="O58" s="22">
        <f t="shared" si="11"/>
        <v>0</v>
      </c>
      <c r="P58" s="10">
        <f t="shared" si="11"/>
        <v>0</v>
      </c>
      <c r="Q58" s="10">
        <f t="shared" si="11"/>
        <v>0</v>
      </c>
    </row>
    <row r="59" spans="1:17" ht="63" hidden="1" customHeight="1" x14ac:dyDescent="0.2">
      <c r="A59" s="5" t="s">
        <v>110</v>
      </c>
      <c r="B59" s="346">
        <v>922</v>
      </c>
      <c r="C59" s="347" t="s">
        <v>94</v>
      </c>
      <c r="D59" s="347" t="s">
        <v>53</v>
      </c>
      <c r="E59" s="347" t="s">
        <v>93</v>
      </c>
      <c r="F59" s="347" t="s">
        <v>87</v>
      </c>
      <c r="G59" s="348">
        <f>SUM(H59:P59)</f>
        <v>0</v>
      </c>
      <c r="H59" s="348">
        <f>SUM(I59:Q59)</f>
        <v>0</v>
      </c>
      <c r="I59" s="43"/>
      <c r="J59" s="40"/>
      <c r="K59" s="15"/>
      <c r="L59" s="15"/>
      <c r="M59" s="15"/>
      <c r="N59" s="15"/>
      <c r="O59" s="21"/>
      <c r="P59" s="15"/>
      <c r="Q59" s="15"/>
    </row>
    <row r="60" spans="1:17" ht="64.5" hidden="1" customHeight="1" x14ac:dyDescent="0.2">
      <c r="A60" s="7" t="s">
        <v>102</v>
      </c>
      <c r="B60" s="346">
        <v>922</v>
      </c>
      <c r="C60" s="347" t="s">
        <v>50</v>
      </c>
      <c r="D60" s="347" t="s">
        <v>53</v>
      </c>
      <c r="E60" s="347" t="s">
        <v>103</v>
      </c>
      <c r="F60" s="347"/>
      <c r="G60" s="348">
        <f>SUM(G61)</f>
        <v>0</v>
      </c>
      <c r="H60" s="348">
        <f>SUM(H61)</f>
        <v>0</v>
      </c>
      <c r="I60" s="10">
        <f t="shared" ref="I60:Q60" si="12">SUM(I61)</f>
        <v>0</v>
      </c>
      <c r="J60" s="39">
        <f t="shared" si="12"/>
        <v>0</v>
      </c>
      <c r="K60" s="10">
        <f t="shared" si="12"/>
        <v>0</v>
      </c>
      <c r="L60" s="10">
        <f t="shared" si="12"/>
        <v>0</v>
      </c>
      <c r="M60" s="10">
        <f t="shared" si="12"/>
        <v>0</v>
      </c>
      <c r="N60" s="10">
        <f t="shared" si="12"/>
        <v>0</v>
      </c>
      <c r="O60" s="22">
        <f t="shared" si="12"/>
        <v>0</v>
      </c>
      <c r="P60" s="10">
        <f t="shared" si="12"/>
        <v>0</v>
      </c>
      <c r="Q60" s="10">
        <f t="shared" si="12"/>
        <v>0</v>
      </c>
    </row>
    <row r="61" spans="1:17" ht="15.75" hidden="1" customHeight="1" x14ac:dyDescent="0.2">
      <c r="A61" s="5" t="s">
        <v>111</v>
      </c>
      <c r="B61" s="346">
        <v>922</v>
      </c>
      <c r="C61" s="347" t="s">
        <v>50</v>
      </c>
      <c r="D61" s="347" t="s">
        <v>53</v>
      </c>
      <c r="E61" s="347" t="s">
        <v>103</v>
      </c>
      <c r="F61" s="347" t="s">
        <v>112</v>
      </c>
      <c r="G61" s="348">
        <f>SUM(H61:P61)</f>
        <v>0</v>
      </c>
      <c r="H61" s="348">
        <f>SUM(I61:Q61)</f>
        <v>0</v>
      </c>
      <c r="I61" s="10"/>
      <c r="J61" s="39"/>
      <c r="K61" s="10"/>
      <c r="L61" s="10"/>
      <c r="M61" s="10"/>
      <c r="N61" s="10"/>
      <c r="O61" s="22"/>
      <c r="P61" s="10"/>
      <c r="Q61" s="10"/>
    </row>
    <row r="62" spans="1:17" ht="15.75" hidden="1" customHeight="1" x14ac:dyDescent="0.2">
      <c r="A62" s="4"/>
      <c r="B62" s="346">
        <v>922</v>
      </c>
      <c r="C62" s="347" t="s">
        <v>50</v>
      </c>
      <c r="D62" s="347" t="s">
        <v>53</v>
      </c>
      <c r="E62" s="347" t="s">
        <v>26</v>
      </c>
      <c r="F62" s="347"/>
      <c r="G62" s="348">
        <f>SUM(G63:G65)</f>
        <v>0</v>
      </c>
      <c r="H62" s="348">
        <f>SUM(H63:H65)</f>
        <v>0</v>
      </c>
      <c r="I62" s="10">
        <f t="shared" ref="I62:Q62" si="13">SUM(I63:I65)</f>
        <v>0</v>
      </c>
      <c r="J62" s="39">
        <f>SUM(J63:J65)</f>
        <v>0</v>
      </c>
      <c r="K62" s="10">
        <f t="shared" si="13"/>
        <v>0</v>
      </c>
      <c r="L62" s="10">
        <f t="shared" si="13"/>
        <v>0</v>
      </c>
      <c r="M62" s="10">
        <f t="shared" si="13"/>
        <v>0</v>
      </c>
      <c r="N62" s="10">
        <f t="shared" si="13"/>
        <v>0</v>
      </c>
      <c r="O62" s="22">
        <f t="shared" si="13"/>
        <v>0</v>
      </c>
      <c r="P62" s="10">
        <f t="shared" si="13"/>
        <v>0</v>
      </c>
      <c r="Q62" s="10">
        <f t="shared" si="13"/>
        <v>0</v>
      </c>
    </row>
    <row r="63" spans="1:17" ht="15.75" hidden="1" customHeight="1" x14ac:dyDescent="0.2">
      <c r="A63" s="5"/>
      <c r="B63" s="346">
        <v>922</v>
      </c>
      <c r="C63" s="347" t="s">
        <v>50</v>
      </c>
      <c r="D63" s="347" t="s">
        <v>53</v>
      </c>
      <c r="E63" s="347" t="s">
        <v>26</v>
      </c>
      <c r="F63" s="347" t="s">
        <v>87</v>
      </c>
      <c r="G63" s="348">
        <f t="shared" ref="G63:H65" si="14">SUM(H63:P63)</f>
        <v>0</v>
      </c>
      <c r="H63" s="348">
        <f t="shared" si="14"/>
        <v>0</v>
      </c>
      <c r="I63" s="10"/>
      <c r="J63" s="39"/>
      <c r="K63" s="10"/>
      <c r="L63" s="10"/>
      <c r="M63" s="10"/>
      <c r="N63" s="10"/>
      <c r="O63" s="22"/>
      <c r="P63" s="10"/>
      <c r="Q63" s="10"/>
    </row>
    <row r="64" spans="1:17" ht="15.75" hidden="1" customHeight="1" x14ac:dyDescent="0.2">
      <c r="A64" s="4"/>
      <c r="B64" s="346">
        <v>922</v>
      </c>
      <c r="C64" s="347" t="s">
        <v>50</v>
      </c>
      <c r="D64" s="347" t="s">
        <v>53</v>
      </c>
      <c r="E64" s="347" t="s">
        <v>26</v>
      </c>
      <c r="F64" s="347" t="s">
        <v>65</v>
      </c>
      <c r="G64" s="348">
        <f t="shared" si="14"/>
        <v>0</v>
      </c>
      <c r="H64" s="348">
        <f t="shared" si="14"/>
        <v>0</v>
      </c>
      <c r="I64" s="10"/>
      <c r="J64" s="39"/>
      <c r="K64" s="10"/>
      <c r="L64" s="10"/>
      <c r="M64" s="10"/>
      <c r="N64" s="10"/>
      <c r="O64" s="22"/>
      <c r="P64" s="10"/>
      <c r="Q64" s="10"/>
    </row>
    <row r="65" spans="1:17" ht="15.75" hidden="1" customHeight="1" x14ac:dyDescent="0.2">
      <c r="A65" s="5" t="s">
        <v>113</v>
      </c>
      <c r="B65" s="346">
        <v>922</v>
      </c>
      <c r="C65" s="347" t="s">
        <v>50</v>
      </c>
      <c r="D65" s="347" t="s">
        <v>53</v>
      </c>
      <c r="E65" s="347" t="s">
        <v>13</v>
      </c>
      <c r="F65" s="347" t="s">
        <v>88</v>
      </c>
      <c r="G65" s="348">
        <f t="shared" si="14"/>
        <v>0</v>
      </c>
      <c r="H65" s="348">
        <f t="shared" si="14"/>
        <v>0</v>
      </c>
      <c r="I65" s="10"/>
      <c r="J65" s="39"/>
      <c r="K65" s="10"/>
      <c r="L65" s="10"/>
      <c r="M65" s="10"/>
      <c r="N65" s="10"/>
      <c r="O65" s="22"/>
      <c r="P65" s="10"/>
      <c r="Q65" s="10"/>
    </row>
    <row r="66" spans="1:17" ht="15.75" hidden="1" customHeight="1" x14ac:dyDescent="0.2">
      <c r="A66" s="5" t="s">
        <v>78</v>
      </c>
      <c r="B66" s="346">
        <v>922</v>
      </c>
      <c r="C66" s="347" t="s">
        <v>50</v>
      </c>
      <c r="D66" s="347" t="s">
        <v>53</v>
      </c>
      <c r="E66" s="347" t="s">
        <v>79</v>
      </c>
      <c r="F66" s="347"/>
      <c r="G66" s="348">
        <f>SUM(G67)</f>
        <v>0</v>
      </c>
      <c r="H66" s="348">
        <f>SUM(H67)</f>
        <v>0</v>
      </c>
      <c r="I66" s="10">
        <f t="shared" ref="I66:Q66" si="15">SUM(I67)</f>
        <v>0</v>
      </c>
      <c r="J66" s="39">
        <f t="shared" si="15"/>
        <v>0</v>
      </c>
      <c r="K66" s="10">
        <f t="shared" si="15"/>
        <v>0</v>
      </c>
      <c r="L66" s="10">
        <f t="shared" si="15"/>
        <v>0</v>
      </c>
      <c r="M66" s="10">
        <f t="shared" si="15"/>
        <v>0</v>
      </c>
      <c r="N66" s="10">
        <f t="shared" si="15"/>
        <v>0</v>
      </c>
      <c r="O66" s="22">
        <f t="shared" si="15"/>
        <v>0</v>
      </c>
      <c r="P66" s="10">
        <f t="shared" si="15"/>
        <v>0</v>
      </c>
      <c r="Q66" s="10">
        <f t="shared" si="15"/>
        <v>0</v>
      </c>
    </row>
    <row r="67" spans="1:17" ht="15.75" hidden="1" customHeight="1" x14ac:dyDescent="0.2">
      <c r="A67" s="4"/>
      <c r="B67" s="346">
        <v>922</v>
      </c>
      <c r="C67" s="347" t="s">
        <v>50</v>
      </c>
      <c r="D67" s="347" t="s">
        <v>53</v>
      </c>
      <c r="E67" s="347" t="s">
        <v>97</v>
      </c>
      <c r="F67" s="347"/>
      <c r="G67" s="348">
        <f>SUM(G68:G71)</f>
        <v>0</v>
      </c>
      <c r="H67" s="348">
        <f>SUM(H68:H71)</f>
        <v>0</v>
      </c>
      <c r="I67" s="10">
        <f t="shared" ref="I67:Q67" si="16">SUM(I68:I71)</f>
        <v>0</v>
      </c>
      <c r="J67" s="39">
        <f>SUM(J68:J71)</f>
        <v>0</v>
      </c>
      <c r="K67" s="10">
        <f t="shared" si="16"/>
        <v>0</v>
      </c>
      <c r="L67" s="10">
        <f t="shared" si="16"/>
        <v>0</v>
      </c>
      <c r="M67" s="10">
        <f t="shared" si="16"/>
        <v>0</v>
      </c>
      <c r="N67" s="10">
        <f t="shared" si="16"/>
        <v>0</v>
      </c>
      <c r="O67" s="22">
        <f t="shared" si="16"/>
        <v>0</v>
      </c>
      <c r="P67" s="10">
        <f t="shared" si="16"/>
        <v>0</v>
      </c>
      <c r="Q67" s="10">
        <f t="shared" si="16"/>
        <v>0</v>
      </c>
    </row>
    <row r="68" spans="1:17" ht="63" hidden="1" customHeight="1" x14ac:dyDescent="0.2">
      <c r="A68" s="5" t="s">
        <v>110</v>
      </c>
      <c r="B68" s="346">
        <v>922</v>
      </c>
      <c r="C68" s="347" t="s">
        <v>50</v>
      </c>
      <c r="D68" s="347" t="s">
        <v>53</v>
      </c>
      <c r="E68" s="347" t="s">
        <v>97</v>
      </c>
      <c r="F68" s="347" t="s">
        <v>87</v>
      </c>
      <c r="G68" s="348">
        <f>SUM(H68:P68)</f>
        <v>0</v>
      </c>
      <c r="H68" s="348">
        <f>SUM(I68:Q68)</f>
        <v>0</v>
      </c>
      <c r="I68" s="10"/>
      <c r="J68" s="39"/>
      <c r="K68" s="10"/>
      <c r="L68" s="10"/>
      <c r="M68" s="10"/>
      <c r="N68" s="10"/>
      <c r="O68" s="22"/>
      <c r="P68" s="10"/>
      <c r="Q68" s="10"/>
    </row>
    <row r="69" spans="1:17" ht="15.75" hidden="1" customHeight="1" x14ac:dyDescent="0.2">
      <c r="A69" s="5"/>
      <c r="B69" s="346"/>
      <c r="C69" s="347"/>
      <c r="D69" s="347"/>
      <c r="E69" s="347"/>
      <c r="F69" s="347"/>
      <c r="G69" s="348"/>
      <c r="H69" s="348"/>
      <c r="I69" s="10"/>
      <c r="J69" s="39"/>
      <c r="K69" s="10"/>
      <c r="L69" s="10"/>
      <c r="M69" s="10"/>
      <c r="N69" s="10"/>
      <c r="O69" s="22"/>
      <c r="P69" s="10"/>
      <c r="Q69" s="10"/>
    </row>
    <row r="70" spans="1:17" ht="31.5" hidden="1" customHeight="1" x14ac:dyDescent="0.2">
      <c r="A70" s="5" t="s">
        <v>115</v>
      </c>
      <c r="B70" s="346">
        <v>922</v>
      </c>
      <c r="C70" s="347" t="s">
        <v>50</v>
      </c>
      <c r="D70" s="347" t="s">
        <v>53</v>
      </c>
      <c r="E70" s="347" t="s">
        <v>97</v>
      </c>
      <c r="F70" s="347" t="s">
        <v>112</v>
      </c>
      <c r="G70" s="348">
        <f>SUM(H70:P70)</f>
        <v>0</v>
      </c>
      <c r="H70" s="348">
        <f>SUM(I70:Q70)</f>
        <v>0</v>
      </c>
      <c r="I70" s="10"/>
      <c r="J70" s="39"/>
      <c r="K70" s="10"/>
      <c r="L70" s="10"/>
      <c r="M70" s="10"/>
      <c r="N70" s="10"/>
      <c r="O70" s="22"/>
      <c r="P70" s="10"/>
      <c r="Q70" s="10"/>
    </row>
    <row r="71" spans="1:17" ht="15.75" hidden="1" customHeight="1" x14ac:dyDescent="0.2">
      <c r="A71" s="5"/>
      <c r="B71" s="346"/>
      <c r="C71" s="347"/>
      <c r="D71" s="347"/>
      <c r="E71" s="347"/>
      <c r="F71" s="347"/>
      <c r="G71" s="348"/>
      <c r="H71" s="348"/>
      <c r="I71" s="10"/>
      <c r="J71" s="39"/>
      <c r="K71" s="10"/>
      <c r="L71" s="10"/>
      <c r="M71" s="10"/>
      <c r="N71" s="10"/>
      <c r="O71" s="22"/>
      <c r="P71" s="10"/>
      <c r="Q71" s="10"/>
    </row>
    <row r="72" spans="1:17" thickBot="1" x14ac:dyDescent="0.25">
      <c r="A72" s="74" t="s">
        <v>19</v>
      </c>
      <c r="B72" s="75">
        <v>400</v>
      </c>
      <c r="C72" s="133" t="s">
        <v>50</v>
      </c>
      <c r="D72" s="133" t="s">
        <v>54</v>
      </c>
      <c r="E72" s="75"/>
      <c r="F72" s="75"/>
      <c r="G72" s="75">
        <f t="shared" ref="G72:H76" si="17">G73</f>
        <v>62.7</v>
      </c>
      <c r="H72" s="75">
        <f t="shared" si="17"/>
        <v>5.8</v>
      </c>
      <c r="I72" s="10">
        <f t="shared" ref="I72:Q72" si="18">SUM(I73+I75+I77)</f>
        <v>1</v>
      </c>
      <c r="J72" s="39">
        <f>SUM(J73+J75+J77)</f>
        <v>0</v>
      </c>
      <c r="K72" s="10">
        <f t="shared" si="18"/>
        <v>0</v>
      </c>
      <c r="L72" s="10">
        <f t="shared" si="18"/>
        <v>0</v>
      </c>
      <c r="M72" s="10">
        <f t="shared" si="18"/>
        <v>0</v>
      </c>
      <c r="N72" s="10">
        <f t="shared" si="18"/>
        <v>0</v>
      </c>
      <c r="O72" s="22">
        <f t="shared" si="18"/>
        <v>0</v>
      </c>
      <c r="P72" s="10">
        <f t="shared" si="18"/>
        <v>0</v>
      </c>
      <c r="Q72" s="10">
        <f t="shared" si="18"/>
        <v>0</v>
      </c>
    </row>
    <row r="73" spans="1:17" ht="51.75" thickBot="1" x14ac:dyDescent="0.25">
      <c r="A73" s="73" t="s">
        <v>150</v>
      </c>
      <c r="B73" s="72">
        <v>400</v>
      </c>
      <c r="C73" s="132" t="s">
        <v>50</v>
      </c>
      <c r="D73" s="132" t="s">
        <v>54</v>
      </c>
      <c r="E73" s="72" t="s">
        <v>151</v>
      </c>
      <c r="F73" s="72"/>
      <c r="G73" s="72">
        <f t="shared" si="17"/>
        <v>62.7</v>
      </c>
      <c r="H73" s="72">
        <f t="shared" si="17"/>
        <v>5.8</v>
      </c>
      <c r="I73" s="10">
        <f t="shared" ref="I73:Q73" si="19">SUM(I74)</f>
        <v>1</v>
      </c>
      <c r="J73" s="39">
        <f t="shared" si="19"/>
        <v>0</v>
      </c>
      <c r="K73" s="10">
        <f t="shared" si="19"/>
        <v>0</v>
      </c>
      <c r="L73" s="10">
        <f t="shared" si="19"/>
        <v>0</v>
      </c>
      <c r="M73" s="10">
        <f t="shared" si="19"/>
        <v>0</v>
      </c>
      <c r="N73" s="10">
        <f t="shared" si="19"/>
        <v>0</v>
      </c>
      <c r="O73" s="22">
        <f t="shared" si="19"/>
        <v>0</v>
      </c>
      <c r="P73" s="10">
        <f t="shared" si="19"/>
        <v>0</v>
      </c>
      <c r="Q73" s="10">
        <f t="shared" si="19"/>
        <v>0</v>
      </c>
    </row>
    <row r="74" spans="1:17" ht="26.25" thickBot="1" x14ac:dyDescent="0.25">
      <c r="A74" s="73" t="s">
        <v>161</v>
      </c>
      <c r="B74" s="72">
        <v>400</v>
      </c>
      <c r="C74" s="132" t="s">
        <v>50</v>
      </c>
      <c r="D74" s="132" t="s">
        <v>54</v>
      </c>
      <c r="E74" s="72" t="s">
        <v>162</v>
      </c>
      <c r="F74" s="72"/>
      <c r="G74" s="72">
        <f t="shared" si="17"/>
        <v>62.7</v>
      </c>
      <c r="H74" s="72">
        <f t="shared" si="17"/>
        <v>5.8</v>
      </c>
      <c r="I74" s="10">
        <v>1</v>
      </c>
      <c r="J74" s="39"/>
      <c r="K74" s="10"/>
      <c r="L74" s="10"/>
      <c r="M74" s="10"/>
      <c r="N74" s="10"/>
      <c r="O74" s="22"/>
      <c r="P74" s="10"/>
      <c r="Q74" s="10"/>
    </row>
    <row r="75" spans="1:17" ht="34.5" customHeight="1" thickBot="1" x14ac:dyDescent="0.25">
      <c r="A75" s="73" t="s">
        <v>163</v>
      </c>
      <c r="B75" s="72">
        <v>400</v>
      </c>
      <c r="C75" s="132" t="s">
        <v>50</v>
      </c>
      <c r="D75" s="132" t="s">
        <v>54</v>
      </c>
      <c r="E75" s="72" t="s">
        <v>164</v>
      </c>
      <c r="F75" s="72"/>
      <c r="G75" s="72">
        <f t="shared" si="17"/>
        <v>62.7</v>
      </c>
      <c r="H75" s="72">
        <f t="shared" si="17"/>
        <v>5.8</v>
      </c>
      <c r="I75" s="10">
        <f t="shared" ref="I75:Q75" si="20">SUM(I76)</f>
        <v>0</v>
      </c>
      <c r="J75" s="39">
        <f t="shared" si="20"/>
        <v>0</v>
      </c>
      <c r="K75" s="10">
        <f t="shared" si="20"/>
        <v>0</v>
      </c>
      <c r="L75" s="10">
        <f t="shared" si="20"/>
        <v>0</v>
      </c>
      <c r="M75" s="10">
        <f t="shared" si="20"/>
        <v>0</v>
      </c>
      <c r="N75" s="10">
        <f t="shared" si="20"/>
        <v>0</v>
      </c>
      <c r="O75" s="22">
        <f t="shared" si="20"/>
        <v>0</v>
      </c>
      <c r="P75" s="10">
        <f t="shared" si="20"/>
        <v>0</v>
      </c>
      <c r="Q75" s="10">
        <f t="shared" si="20"/>
        <v>0</v>
      </c>
    </row>
    <row r="76" spans="1:17" ht="35.25" customHeight="1" thickBot="1" x14ac:dyDescent="0.25">
      <c r="A76" s="73" t="s">
        <v>165</v>
      </c>
      <c r="B76" s="72">
        <v>400</v>
      </c>
      <c r="C76" s="132" t="s">
        <v>50</v>
      </c>
      <c r="D76" s="132" t="s">
        <v>54</v>
      </c>
      <c r="E76" s="72" t="s">
        <v>166</v>
      </c>
      <c r="F76" s="72"/>
      <c r="G76" s="72">
        <f t="shared" si="17"/>
        <v>62.7</v>
      </c>
      <c r="H76" s="72">
        <f t="shared" si="17"/>
        <v>5.8</v>
      </c>
      <c r="I76" s="10"/>
      <c r="J76" s="39"/>
      <c r="K76" s="10"/>
      <c r="L76" s="10"/>
      <c r="M76" s="10"/>
      <c r="N76" s="10"/>
      <c r="O76" s="22"/>
      <c r="P76" s="10"/>
      <c r="Q76" s="10"/>
    </row>
    <row r="77" spans="1:17" ht="31.5" customHeight="1" thickBot="1" x14ac:dyDescent="0.25">
      <c r="A77" s="69" t="s">
        <v>134</v>
      </c>
      <c r="B77" s="72">
        <v>400</v>
      </c>
      <c r="C77" s="132" t="s">
        <v>50</v>
      </c>
      <c r="D77" s="132" t="s">
        <v>54</v>
      </c>
      <c r="E77" s="72" t="s">
        <v>166</v>
      </c>
      <c r="F77" s="72">
        <v>200</v>
      </c>
      <c r="G77" s="72">
        <v>62.7</v>
      </c>
      <c r="H77" s="72">
        <v>5.8</v>
      </c>
      <c r="I77" s="10">
        <f t="shared" ref="I77:Q77" si="21">SUM(I78)</f>
        <v>0</v>
      </c>
      <c r="J77" s="39">
        <f t="shared" si="21"/>
        <v>0</v>
      </c>
      <c r="K77" s="10">
        <f t="shared" si="21"/>
        <v>0</v>
      </c>
      <c r="L77" s="10">
        <f t="shared" si="21"/>
        <v>0</v>
      </c>
      <c r="M77" s="10">
        <f t="shared" si="21"/>
        <v>0</v>
      </c>
      <c r="N77" s="10">
        <f t="shared" si="21"/>
        <v>0</v>
      </c>
      <c r="O77" s="22">
        <f t="shared" si="21"/>
        <v>0</v>
      </c>
      <c r="P77" s="10">
        <f t="shared" si="21"/>
        <v>0</v>
      </c>
      <c r="Q77" s="10">
        <f t="shared" si="21"/>
        <v>0</v>
      </c>
    </row>
    <row r="78" spans="1:17" ht="15.75" customHeight="1" thickBot="1" x14ac:dyDescent="0.25">
      <c r="A78" s="74" t="s">
        <v>6</v>
      </c>
      <c r="B78" s="75">
        <v>400</v>
      </c>
      <c r="C78" s="133" t="s">
        <v>50</v>
      </c>
      <c r="D78" s="75">
        <v>13</v>
      </c>
      <c r="E78" s="75"/>
      <c r="F78" s="75"/>
      <c r="G78" s="75">
        <f>G79+G88+G93+G100++G111+G127</f>
        <v>10367</v>
      </c>
      <c r="H78" s="75">
        <f>H79+H88+H93+H100++H111+H127</f>
        <v>9273</v>
      </c>
      <c r="I78" s="10"/>
      <c r="J78" s="39"/>
      <c r="K78" s="10"/>
      <c r="L78" s="10"/>
      <c r="M78" s="10"/>
      <c r="N78" s="10"/>
      <c r="O78" s="22"/>
      <c r="P78" s="10"/>
      <c r="Q78" s="10"/>
    </row>
    <row r="79" spans="1:17" ht="39" customHeight="1" thickBot="1" x14ac:dyDescent="0.25">
      <c r="A79" s="74" t="s">
        <v>167</v>
      </c>
      <c r="B79" s="75">
        <v>400</v>
      </c>
      <c r="C79" s="133" t="s">
        <v>50</v>
      </c>
      <c r="D79" s="75">
        <v>13</v>
      </c>
      <c r="E79" s="75" t="s">
        <v>91</v>
      </c>
      <c r="F79" s="75"/>
      <c r="G79" s="75">
        <f>G80</f>
        <v>657</v>
      </c>
      <c r="H79" s="75">
        <f>H80</f>
        <v>663</v>
      </c>
      <c r="I79" s="10">
        <f t="shared" ref="I79:Q79" si="22">SUM(I80)</f>
        <v>0</v>
      </c>
      <c r="J79" s="39">
        <f t="shared" si="22"/>
        <v>0</v>
      </c>
      <c r="K79" s="10">
        <f t="shared" si="22"/>
        <v>0</v>
      </c>
      <c r="L79" s="10">
        <f t="shared" si="22"/>
        <v>0</v>
      </c>
      <c r="M79" s="10">
        <f t="shared" si="22"/>
        <v>0</v>
      </c>
      <c r="N79" s="10">
        <f t="shared" si="22"/>
        <v>0</v>
      </c>
      <c r="O79" s="22">
        <f t="shared" si="22"/>
        <v>0</v>
      </c>
      <c r="P79" s="10">
        <f t="shared" si="22"/>
        <v>0</v>
      </c>
      <c r="Q79" s="10">
        <f t="shared" si="22"/>
        <v>0</v>
      </c>
    </row>
    <row r="80" spans="1:17" ht="35.25" customHeight="1" thickBot="1" x14ac:dyDescent="0.25">
      <c r="A80" s="73" t="s">
        <v>168</v>
      </c>
      <c r="B80" s="72">
        <v>400</v>
      </c>
      <c r="C80" s="132" t="s">
        <v>50</v>
      </c>
      <c r="D80" s="72">
        <v>13</v>
      </c>
      <c r="E80" s="72" t="s">
        <v>11</v>
      </c>
      <c r="F80" s="72"/>
      <c r="G80" s="72">
        <f>G81</f>
        <v>657</v>
      </c>
      <c r="H80" s="72">
        <f>H81</f>
        <v>663</v>
      </c>
      <c r="I80" s="10">
        <f t="shared" ref="I80:Q80" si="23">SUM(I81+I82)</f>
        <v>0</v>
      </c>
      <c r="J80" s="39">
        <f>SUM(J81+J82)</f>
        <v>0</v>
      </c>
      <c r="K80" s="10">
        <f t="shared" si="23"/>
        <v>0</v>
      </c>
      <c r="L80" s="10">
        <f t="shared" si="23"/>
        <v>0</v>
      </c>
      <c r="M80" s="10">
        <f t="shared" si="23"/>
        <v>0</v>
      </c>
      <c r="N80" s="10">
        <f t="shared" si="23"/>
        <v>0</v>
      </c>
      <c r="O80" s="22">
        <f t="shared" si="23"/>
        <v>0</v>
      </c>
      <c r="P80" s="10">
        <f t="shared" si="23"/>
        <v>0</v>
      </c>
      <c r="Q80" s="10">
        <f t="shared" si="23"/>
        <v>0</v>
      </c>
    </row>
    <row r="81" spans="1:17" ht="28.5" customHeight="1" thickBot="1" x14ac:dyDescent="0.25">
      <c r="A81" s="73" t="s">
        <v>169</v>
      </c>
      <c r="B81" s="72">
        <v>400</v>
      </c>
      <c r="C81" s="132" t="s">
        <v>50</v>
      </c>
      <c r="D81" s="72">
        <v>13</v>
      </c>
      <c r="E81" s="72" t="s">
        <v>170</v>
      </c>
      <c r="F81" s="72"/>
      <c r="G81" s="72">
        <f>G82+G85</f>
        <v>657</v>
      </c>
      <c r="H81" s="72">
        <f>H82+H85</f>
        <v>663</v>
      </c>
      <c r="I81" s="10"/>
      <c r="J81" s="39"/>
      <c r="K81" s="10"/>
      <c r="L81" s="10"/>
      <c r="M81" s="10"/>
      <c r="N81" s="10"/>
      <c r="O81" s="22"/>
      <c r="P81" s="10"/>
      <c r="Q81" s="10"/>
    </row>
    <row r="82" spans="1:17" ht="26.25" hidden="1" customHeight="1" thickBot="1" x14ac:dyDescent="0.25">
      <c r="A82" s="73" t="s">
        <v>171</v>
      </c>
      <c r="B82" s="72">
        <v>400</v>
      </c>
      <c r="C82" s="132" t="s">
        <v>50</v>
      </c>
      <c r="D82" s="72">
        <v>13</v>
      </c>
      <c r="E82" s="72" t="s">
        <v>172</v>
      </c>
      <c r="F82" s="72"/>
      <c r="G82" s="72">
        <f>G83</f>
        <v>0</v>
      </c>
      <c r="H82" s="72">
        <f>H83</f>
        <v>0</v>
      </c>
      <c r="I82" s="10"/>
      <c r="J82" s="39"/>
      <c r="K82" s="10"/>
      <c r="L82" s="10"/>
      <c r="M82" s="10"/>
      <c r="N82" s="10"/>
      <c r="O82" s="22"/>
      <c r="P82" s="10"/>
      <c r="Q82" s="10"/>
    </row>
    <row r="83" spans="1:17" ht="33" hidden="1" customHeight="1" thickBot="1" x14ac:dyDescent="0.25">
      <c r="A83" s="501" t="s">
        <v>134</v>
      </c>
      <c r="B83" s="468">
        <v>400</v>
      </c>
      <c r="C83" s="472" t="s">
        <v>50</v>
      </c>
      <c r="D83" s="468">
        <v>13</v>
      </c>
      <c r="E83" s="468" t="s">
        <v>172</v>
      </c>
      <c r="F83" s="468">
        <v>200</v>
      </c>
      <c r="G83" s="468">
        <v>0</v>
      </c>
      <c r="H83" s="468">
        <v>0</v>
      </c>
      <c r="I83" s="10">
        <f t="shared" ref="I83:Q84" si="24">SUM(I84)</f>
        <v>0</v>
      </c>
      <c r="J83" s="39">
        <f t="shared" si="24"/>
        <v>0</v>
      </c>
      <c r="K83" s="10">
        <f t="shared" si="24"/>
        <v>0</v>
      </c>
      <c r="L83" s="10">
        <f t="shared" si="24"/>
        <v>0</v>
      </c>
      <c r="M83" s="10">
        <f t="shared" si="24"/>
        <v>0</v>
      </c>
      <c r="N83" s="10">
        <f t="shared" si="24"/>
        <v>0</v>
      </c>
      <c r="O83" s="22">
        <f t="shared" si="24"/>
        <v>0</v>
      </c>
      <c r="P83" s="10">
        <f t="shared" si="24"/>
        <v>0</v>
      </c>
      <c r="Q83" s="10">
        <f t="shared" si="24"/>
        <v>0</v>
      </c>
    </row>
    <row r="84" spans="1:17" hidden="1" thickBot="1" x14ac:dyDescent="0.25">
      <c r="A84" s="502"/>
      <c r="B84" s="469"/>
      <c r="C84" s="473"/>
      <c r="D84" s="469"/>
      <c r="E84" s="469"/>
      <c r="F84" s="469"/>
      <c r="G84" s="469"/>
      <c r="H84" s="469"/>
      <c r="I84" s="10">
        <f t="shared" si="24"/>
        <v>0</v>
      </c>
      <c r="J84" s="39">
        <f t="shared" si="24"/>
        <v>0</v>
      </c>
      <c r="K84" s="10">
        <f t="shared" si="24"/>
        <v>0</v>
      </c>
      <c r="L84" s="10">
        <f t="shared" si="24"/>
        <v>0</v>
      </c>
      <c r="M84" s="10">
        <f t="shared" si="24"/>
        <v>0</v>
      </c>
      <c r="N84" s="10">
        <f t="shared" si="24"/>
        <v>0</v>
      </c>
      <c r="O84" s="22">
        <f t="shared" si="24"/>
        <v>0</v>
      </c>
      <c r="P84" s="10">
        <f t="shared" si="24"/>
        <v>0</v>
      </c>
      <c r="Q84" s="10">
        <f t="shared" si="24"/>
        <v>0</v>
      </c>
    </row>
    <row r="85" spans="1:17" ht="42" customHeight="1" thickBot="1" x14ac:dyDescent="0.25">
      <c r="A85" s="73" t="s">
        <v>173</v>
      </c>
      <c r="B85" s="72">
        <v>400</v>
      </c>
      <c r="C85" s="132" t="s">
        <v>50</v>
      </c>
      <c r="D85" s="72">
        <v>13</v>
      </c>
      <c r="E85" s="72" t="s">
        <v>174</v>
      </c>
      <c r="F85" s="72"/>
      <c r="G85" s="72">
        <f>G86+G87</f>
        <v>657</v>
      </c>
      <c r="H85" s="72">
        <f>H86+H87</f>
        <v>663</v>
      </c>
      <c r="I85" s="10"/>
      <c r="J85" s="39"/>
      <c r="K85" s="10"/>
      <c r="L85" s="10"/>
      <c r="M85" s="10"/>
      <c r="N85" s="10"/>
      <c r="O85" s="22"/>
      <c r="P85" s="10"/>
      <c r="Q85" s="10"/>
    </row>
    <row r="86" spans="1:17" ht="51.75" thickBot="1" x14ac:dyDescent="0.25">
      <c r="A86" s="69" t="s">
        <v>25</v>
      </c>
      <c r="B86" s="72">
        <v>400</v>
      </c>
      <c r="C86" s="132" t="s">
        <v>50</v>
      </c>
      <c r="D86" s="72">
        <v>13</v>
      </c>
      <c r="E86" s="72" t="s">
        <v>174</v>
      </c>
      <c r="F86" s="72">
        <v>100</v>
      </c>
      <c r="G86" s="72">
        <v>543</v>
      </c>
      <c r="H86" s="72">
        <v>543</v>
      </c>
      <c r="I86" s="10">
        <f t="shared" ref="I86:Q87" si="25">SUM(I87)</f>
        <v>1606</v>
      </c>
      <c r="J86" s="39">
        <f t="shared" si="25"/>
        <v>0</v>
      </c>
      <c r="K86" s="10">
        <f t="shared" si="25"/>
        <v>0</v>
      </c>
      <c r="L86" s="10">
        <f t="shared" si="25"/>
        <v>0</v>
      </c>
      <c r="M86" s="10">
        <f t="shared" si="25"/>
        <v>0</v>
      </c>
      <c r="N86" s="10">
        <f t="shared" si="25"/>
        <v>0</v>
      </c>
      <c r="O86" s="22">
        <f t="shared" si="25"/>
        <v>0</v>
      </c>
      <c r="P86" s="10">
        <f t="shared" si="25"/>
        <v>0</v>
      </c>
      <c r="Q86" s="10">
        <f t="shared" si="25"/>
        <v>0</v>
      </c>
    </row>
    <row r="87" spans="1:17" ht="25.5" customHeight="1" thickBot="1" x14ac:dyDescent="0.25">
      <c r="A87" s="69" t="s">
        <v>134</v>
      </c>
      <c r="B87" s="72">
        <v>400</v>
      </c>
      <c r="C87" s="132" t="s">
        <v>50</v>
      </c>
      <c r="D87" s="72">
        <v>13</v>
      </c>
      <c r="E87" s="72" t="s">
        <v>174</v>
      </c>
      <c r="F87" s="72">
        <v>200</v>
      </c>
      <c r="G87" s="72">
        <v>114</v>
      </c>
      <c r="H87" s="72">
        <v>120</v>
      </c>
      <c r="I87" s="10">
        <f t="shared" si="25"/>
        <v>1606</v>
      </c>
      <c r="J87" s="39">
        <f t="shared" si="25"/>
        <v>0</v>
      </c>
      <c r="K87" s="10">
        <f t="shared" si="25"/>
        <v>0</v>
      </c>
      <c r="L87" s="10">
        <f t="shared" si="25"/>
        <v>0</v>
      </c>
      <c r="M87" s="10">
        <f t="shared" si="25"/>
        <v>0</v>
      </c>
      <c r="N87" s="10">
        <f t="shared" si="25"/>
        <v>0</v>
      </c>
      <c r="O87" s="22">
        <f t="shared" si="25"/>
        <v>0</v>
      </c>
      <c r="P87" s="10">
        <f t="shared" si="25"/>
        <v>0</v>
      </c>
      <c r="Q87" s="10">
        <f t="shared" si="25"/>
        <v>0</v>
      </c>
    </row>
    <row r="88" spans="1:17" ht="26.25" hidden="1" thickBot="1" x14ac:dyDescent="0.25">
      <c r="A88" s="74" t="s">
        <v>175</v>
      </c>
      <c r="B88" s="75">
        <v>400</v>
      </c>
      <c r="C88" s="133" t="s">
        <v>50</v>
      </c>
      <c r="D88" s="75">
        <v>13</v>
      </c>
      <c r="E88" s="75" t="s">
        <v>104</v>
      </c>
      <c r="F88" s="75"/>
      <c r="G88" s="75">
        <f t="shared" ref="G88:H91" si="26">G89</f>
        <v>0</v>
      </c>
      <c r="H88" s="75">
        <f t="shared" si="26"/>
        <v>0</v>
      </c>
      <c r="I88" s="10">
        <v>1606</v>
      </c>
      <c r="J88" s="44"/>
      <c r="K88" s="10"/>
      <c r="L88" s="22"/>
      <c r="M88" s="22"/>
      <c r="N88" s="22"/>
      <c r="O88" s="22"/>
      <c r="P88" s="10"/>
      <c r="Q88" s="10"/>
    </row>
    <row r="89" spans="1:17" hidden="1" thickBot="1" x14ac:dyDescent="0.25">
      <c r="A89" s="73" t="s">
        <v>176</v>
      </c>
      <c r="B89" s="72">
        <v>400</v>
      </c>
      <c r="C89" s="132" t="s">
        <v>50</v>
      </c>
      <c r="D89" s="72">
        <v>13</v>
      </c>
      <c r="E89" s="72" t="s">
        <v>36</v>
      </c>
      <c r="F89" s="72"/>
      <c r="G89" s="72">
        <f t="shared" si="26"/>
        <v>0</v>
      </c>
      <c r="H89" s="72">
        <f t="shared" si="26"/>
        <v>0</v>
      </c>
      <c r="I89" s="10">
        <f t="shared" ref="I89:Q89" si="27">SUM(I90+I92+I94+I102+I104+I109+I112+I116+I119+I121+I96+I123+I136+I106+I129+I132+I127+I114+I147+I149+I134)</f>
        <v>735</v>
      </c>
      <c r="J89" s="39">
        <f>SUM(J90+J92+J94+J102+J104+J109+J112+J116+J119+J121+J96+J123+J136+J106+J129+J132+J127+J114+J147+J149+J134)</f>
        <v>0</v>
      </c>
      <c r="K89" s="10">
        <f t="shared" si="27"/>
        <v>0</v>
      </c>
      <c r="L89" s="10">
        <f t="shared" si="27"/>
        <v>0</v>
      </c>
      <c r="M89" s="10">
        <f>SUM(M90+M92+M94+M102+M104+M109+M112+M116+M119+M121+M96+M123+M136+M106+M129+M132+M127+M114+M147+M149+M134)</f>
        <v>0</v>
      </c>
      <c r="N89" s="10">
        <f t="shared" si="27"/>
        <v>0</v>
      </c>
      <c r="O89" s="22">
        <f t="shared" si="27"/>
        <v>0</v>
      </c>
      <c r="P89" s="10">
        <f t="shared" si="27"/>
        <v>0</v>
      </c>
      <c r="Q89" s="10">
        <f t="shared" si="27"/>
        <v>0</v>
      </c>
    </row>
    <row r="90" spans="1:17" ht="26.25" hidden="1" thickBot="1" x14ac:dyDescent="0.25">
      <c r="A90" s="73" t="s">
        <v>177</v>
      </c>
      <c r="B90" s="72">
        <v>400</v>
      </c>
      <c r="C90" s="132" t="s">
        <v>50</v>
      </c>
      <c r="D90" s="72">
        <v>13</v>
      </c>
      <c r="E90" s="72" t="s">
        <v>178</v>
      </c>
      <c r="F90" s="72"/>
      <c r="G90" s="72">
        <f t="shared" si="26"/>
        <v>0</v>
      </c>
      <c r="H90" s="72">
        <f t="shared" si="26"/>
        <v>0</v>
      </c>
      <c r="I90" s="10">
        <f t="shared" ref="I90:Q90" si="28">SUM(I91)</f>
        <v>49</v>
      </c>
      <c r="J90" s="39">
        <f t="shared" si="28"/>
        <v>0</v>
      </c>
      <c r="K90" s="11">
        <f t="shared" si="28"/>
        <v>0</v>
      </c>
      <c r="L90" s="11">
        <f t="shared" si="28"/>
        <v>0</v>
      </c>
      <c r="M90" s="11">
        <f t="shared" si="28"/>
        <v>0</v>
      </c>
      <c r="N90" s="11">
        <f t="shared" si="28"/>
        <v>0</v>
      </c>
      <c r="O90" s="34">
        <f t="shared" si="28"/>
        <v>0</v>
      </c>
      <c r="P90" s="11">
        <f t="shared" si="28"/>
        <v>0</v>
      </c>
      <c r="Q90" s="11">
        <f t="shared" si="28"/>
        <v>0</v>
      </c>
    </row>
    <row r="91" spans="1:17" hidden="1" thickBot="1" x14ac:dyDescent="0.25">
      <c r="A91" s="73" t="s">
        <v>179</v>
      </c>
      <c r="B91" s="72">
        <v>400</v>
      </c>
      <c r="C91" s="132" t="s">
        <v>50</v>
      </c>
      <c r="D91" s="72">
        <v>13</v>
      </c>
      <c r="E91" s="72" t="s">
        <v>180</v>
      </c>
      <c r="F91" s="72"/>
      <c r="G91" s="72">
        <f t="shared" si="26"/>
        <v>0</v>
      </c>
      <c r="H91" s="72">
        <f t="shared" si="26"/>
        <v>0</v>
      </c>
      <c r="I91" s="10">
        <v>49</v>
      </c>
      <c r="J91" s="39"/>
      <c r="K91" s="11"/>
      <c r="L91" s="11"/>
      <c r="M91" s="11"/>
      <c r="N91" s="11"/>
      <c r="O91" s="34"/>
      <c r="P91" s="11"/>
      <c r="Q91" s="11"/>
    </row>
    <row r="92" spans="1:17" ht="22.5" hidden="1" customHeight="1" thickBot="1" x14ac:dyDescent="0.25">
      <c r="A92" s="76" t="s">
        <v>34</v>
      </c>
      <c r="B92" s="72">
        <v>400</v>
      </c>
      <c r="C92" s="132" t="s">
        <v>50</v>
      </c>
      <c r="D92" s="72">
        <v>13</v>
      </c>
      <c r="E92" s="72" t="s">
        <v>180</v>
      </c>
      <c r="F92" s="72">
        <v>600</v>
      </c>
      <c r="G92" s="72">
        <v>0</v>
      </c>
      <c r="H92" s="72">
        <v>0</v>
      </c>
      <c r="I92" s="10">
        <f t="shared" ref="I92:Q92" si="29">SUM(I93)</f>
        <v>1</v>
      </c>
      <c r="J92" s="39">
        <f t="shared" si="29"/>
        <v>0</v>
      </c>
      <c r="K92" s="10">
        <f t="shared" si="29"/>
        <v>0</v>
      </c>
      <c r="L92" s="10">
        <f t="shared" si="29"/>
        <v>0</v>
      </c>
      <c r="M92" s="10">
        <f t="shared" si="29"/>
        <v>0</v>
      </c>
      <c r="N92" s="10">
        <f t="shared" si="29"/>
        <v>0</v>
      </c>
      <c r="O92" s="22">
        <f t="shared" si="29"/>
        <v>0</v>
      </c>
      <c r="P92" s="10">
        <f t="shared" si="29"/>
        <v>0</v>
      </c>
      <c r="Q92" s="10">
        <f t="shared" si="29"/>
        <v>0</v>
      </c>
    </row>
    <row r="93" spans="1:17" ht="39" thickBot="1" x14ac:dyDescent="0.25">
      <c r="A93" s="83" t="s">
        <v>181</v>
      </c>
      <c r="B93" s="75">
        <v>400</v>
      </c>
      <c r="C93" s="133" t="s">
        <v>50</v>
      </c>
      <c r="D93" s="75">
        <v>13</v>
      </c>
      <c r="E93" s="75" t="s">
        <v>116</v>
      </c>
      <c r="F93" s="75"/>
      <c r="G93" s="75">
        <f t="shared" ref="G93:H96" si="30">G94</f>
        <v>1100</v>
      </c>
      <c r="H93" s="75">
        <f t="shared" si="30"/>
        <v>0</v>
      </c>
      <c r="I93" s="10">
        <v>1</v>
      </c>
      <c r="J93" s="39"/>
      <c r="K93" s="10"/>
      <c r="L93" s="10"/>
      <c r="M93" s="10"/>
      <c r="N93" s="10"/>
      <c r="O93" s="22"/>
      <c r="P93" s="10"/>
      <c r="Q93" s="10"/>
    </row>
    <row r="94" spans="1:17" ht="26.25" thickBot="1" x14ac:dyDescent="0.25">
      <c r="A94" s="77" t="s">
        <v>182</v>
      </c>
      <c r="B94" s="72">
        <v>400</v>
      </c>
      <c r="C94" s="132" t="s">
        <v>50</v>
      </c>
      <c r="D94" s="72">
        <v>13</v>
      </c>
      <c r="E94" s="72" t="s">
        <v>0</v>
      </c>
      <c r="F94" s="72"/>
      <c r="G94" s="72">
        <f t="shared" si="30"/>
        <v>1100</v>
      </c>
      <c r="H94" s="72">
        <f t="shared" si="30"/>
        <v>0</v>
      </c>
      <c r="I94" s="10">
        <f t="shared" ref="I94:Q94" si="31">SUM(I95)</f>
        <v>55</v>
      </c>
      <c r="J94" s="39">
        <f t="shared" si="31"/>
        <v>0</v>
      </c>
      <c r="K94" s="10">
        <f t="shared" si="31"/>
        <v>0</v>
      </c>
      <c r="L94" s="10">
        <f t="shared" si="31"/>
        <v>0</v>
      </c>
      <c r="M94" s="10">
        <f t="shared" si="31"/>
        <v>0</v>
      </c>
      <c r="N94" s="10">
        <f t="shared" si="31"/>
        <v>0</v>
      </c>
      <c r="O94" s="22">
        <f t="shared" si="31"/>
        <v>0</v>
      </c>
      <c r="P94" s="10">
        <f t="shared" si="31"/>
        <v>0</v>
      </c>
      <c r="Q94" s="10">
        <f t="shared" si="31"/>
        <v>0</v>
      </c>
    </row>
    <row r="95" spans="1:17" ht="26.25" thickBot="1" x14ac:dyDescent="0.25">
      <c r="A95" s="77" t="s">
        <v>183</v>
      </c>
      <c r="B95" s="72">
        <v>400</v>
      </c>
      <c r="C95" s="132" t="s">
        <v>50</v>
      </c>
      <c r="D95" s="72">
        <v>13</v>
      </c>
      <c r="E95" s="72" t="s">
        <v>1</v>
      </c>
      <c r="F95" s="72"/>
      <c r="G95" s="72">
        <f>G96+G98</f>
        <v>1100</v>
      </c>
      <c r="H95" s="72">
        <f t="shared" si="30"/>
        <v>0</v>
      </c>
      <c r="I95" s="10">
        <v>55</v>
      </c>
      <c r="J95" s="39"/>
      <c r="K95" s="10"/>
      <c r="L95" s="10"/>
      <c r="M95" s="10"/>
      <c r="N95" s="10"/>
      <c r="O95" s="22"/>
      <c r="P95" s="10"/>
      <c r="Q95" s="10"/>
    </row>
    <row r="96" spans="1:17" ht="44.25" customHeight="1" thickBot="1" x14ac:dyDescent="0.25">
      <c r="A96" s="78" t="s">
        <v>184</v>
      </c>
      <c r="B96" s="72">
        <v>400</v>
      </c>
      <c r="C96" s="132" t="s">
        <v>50</v>
      </c>
      <c r="D96" s="72">
        <v>13</v>
      </c>
      <c r="E96" s="72" t="s">
        <v>185</v>
      </c>
      <c r="F96" s="72"/>
      <c r="G96" s="72">
        <f t="shared" si="30"/>
        <v>550</v>
      </c>
      <c r="H96" s="72">
        <f t="shared" si="30"/>
        <v>0</v>
      </c>
      <c r="I96" s="10">
        <f t="shared" ref="I96:Q96" si="32">SUM(I97:I101)</f>
        <v>0</v>
      </c>
      <c r="J96" s="39">
        <f>SUM(J97:J101)</f>
        <v>0</v>
      </c>
      <c r="K96" s="10">
        <f t="shared" si="32"/>
        <v>0</v>
      </c>
      <c r="L96" s="10">
        <f t="shared" si="32"/>
        <v>0</v>
      </c>
      <c r="M96" s="10">
        <f t="shared" si="32"/>
        <v>0</v>
      </c>
      <c r="N96" s="10">
        <f t="shared" si="32"/>
        <v>0</v>
      </c>
      <c r="O96" s="22">
        <f t="shared" si="32"/>
        <v>0</v>
      </c>
      <c r="P96" s="10">
        <f t="shared" si="32"/>
        <v>0</v>
      </c>
      <c r="Q96" s="10">
        <f t="shared" si="32"/>
        <v>0</v>
      </c>
    </row>
    <row r="97" spans="1:17" ht="29.25" customHeight="1" thickBot="1" x14ac:dyDescent="0.25">
      <c r="A97" s="111" t="s">
        <v>134</v>
      </c>
      <c r="B97" s="72">
        <v>400</v>
      </c>
      <c r="C97" s="132" t="s">
        <v>50</v>
      </c>
      <c r="D97" s="72">
        <v>13</v>
      </c>
      <c r="E97" s="72" t="s">
        <v>185</v>
      </c>
      <c r="F97" s="72">
        <v>200</v>
      </c>
      <c r="G97" s="72">
        <v>550</v>
      </c>
      <c r="H97" s="72">
        <v>0</v>
      </c>
      <c r="I97" s="10"/>
      <c r="J97" s="39"/>
      <c r="K97" s="10"/>
      <c r="L97" s="10"/>
      <c r="M97" s="10"/>
      <c r="N97" s="10"/>
      <c r="O97" s="22"/>
      <c r="P97" s="10"/>
      <c r="Q97" s="10"/>
    </row>
    <row r="98" spans="1:17" ht="29.25" customHeight="1" thickBot="1" x14ac:dyDescent="0.25">
      <c r="A98" s="417" t="s">
        <v>571</v>
      </c>
      <c r="B98" s="400">
        <v>400</v>
      </c>
      <c r="C98" s="414" t="s">
        <v>50</v>
      </c>
      <c r="D98" s="434" t="s">
        <v>572</v>
      </c>
      <c r="E98" s="400" t="s">
        <v>573</v>
      </c>
      <c r="F98" s="400"/>
      <c r="G98" s="72">
        <f>G99</f>
        <v>550</v>
      </c>
      <c r="H98" s="72">
        <f>H99</f>
        <v>0</v>
      </c>
      <c r="I98" s="10"/>
      <c r="J98" s="39"/>
      <c r="K98" s="10"/>
      <c r="L98" s="10"/>
      <c r="M98" s="10"/>
      <c r="N98" s="10"/>
      <c r="O98" s="22"/>
      <c r="P98" s="10"/>
      <c r="Q98" s="10"/>
    </row>
    <row r="99" spans="1:17" ht="29.25" customHeight="1" thickBot="1" x14ac:dyDescent="0.25">
      <c r="A99" s="111" t="s">
        <v>134</v>
      </c>
      <c r="B99" s="400">
        <v>400</v>
      </c>
      <c r="C99" s="414" t="s">
        <v>50</v>
      </c>
      <c r="D99" s="434" t="s">
        <v>572</v>
      </c>
      <c r="E99" s="400" t="s">
        <v>573</v>
      </c>
      <c r="F99" s="400">
        <v>200</v>
      </c>
      <c r="G99" s="72">
        <v>550</v>
      </c>
      <c r="H99" s="72">
        <v>0</v>
      </c>
      <c r="I99" s="10"/>
      <c r="J99" s="39"/>
      <c r="K99" s="10"/>
      <c r="L99" s="10"/>
      <c r="M99" s="10"/>
      <c r="N99" s="10"/>
      <c r="O99" s="22"/>
      <c r="P99" s="10"/>
      <c r="Q99" s="10"/>
    </row>
    <row r="100" spans="1:17" ht="30" customHeight="1" thickBot="1" x14ac:dyDescent="0.25">
      <c r="A100" s="83" t="s">
        <v>186</v>
      </c>
      <c r="B100" s="75">
        <v>400</v>
      </c>
      <c r="C100" s="133" t="s">
        <v>50</v>
      </c>
      <c r="D100" s="75">
        <v>13</v>
      </c>
      <c r="E100" s="75" t="s">
        <v>18</v>
      </c>
      <c r="F100" s="75"/>
      <c r="G100" s="75">
        <f>G101</f>
        <v>146</v>
      </c>
      <c r="H100" s="75">
        <f>H101</f>
        <v>146</v>
      </c>
      <c r="I100" s="10"/>
      <c r="J100" s="39"/>
      <c r="K100" s="10"/>
      <c r="L100" s="10"/>
      <c r="M100" s="10"/>
      <c r="N100" s="10"/>
      <c r="O100" s="22"/>
      <c r="P100" s="10"/>
      <c r="Q100" s="10"/>
    </row>
    <row r="101" spans="1:17" ht="24.75" customHeight="1" thickBot="1" x14ac:dyDescent="0.25">
      <c r="A101" s="77" t="s">
        <v>187</v>
      </c>
      <c r="B101" s="72">
        <v>400</v>
      </c>
      <c r="C101" s="132" t="s">
        <v>50</v>
      </c>
      <c r="D101" s="72">
        <v>13</v>
      </c>
      <c r="E101" s="72" t="s">
        <v>98</v>
      </c>
      <c r="F101" s="72"/>
      <c r="G101" s="72">
        <f>G102</f>
        <v>146</v>
      </c>
      <c r="H101" s="72">
        <f>H102</f>
        <v>146</v>
      </c>
      <c r="I101" s="10"/>
      <c r="J101" s="39"/>
      <c r="K101" s="10"/>
      <c r="L101" s="10"/>
      <c r="M101" s="10"/>
      <c r="N101" s="10"/>
      <c r="O101" s="22"/>
      <c r="P101" s="10"/>
      <c r="Q101" s="10"/>
    </row>
    <row r="102" spans="1:17" ht="21.75" customHeight="1" thickBot="1" x14ac:dyDescent="0.25">
      <c r="A102" s="77" t="s">
        <v>188</v>
      </c>
      <c r="B102" s="72">
        <v>400</v>
      </c>
      <c r="C102" s="132" t="s">
        <v>50</v>
      </c>
      <c r="D102" s="72">
        <v>13</v>
      </c>
      <c r="E102" s="72" t="s">
        <v>99</v>
      </c>
      <c r="F102" s="72"/>
      <c r="G102" s="72">
        <f>G103+G105+G107+G109</f>
        <v>146</v>
      </c>
      <c r="H102" s="72">
        <f>H103+H105+H107+H109</f>
        <v>146</v>
      </c>
      <c r="I102" s="10">
        <f t="shared" ref="I102:Q102" si="33">SUM(I103)</f>
        <v>0</v>
      </c>
      <c r="J102" s="39">
        <f t="shared" si="33"/>
        <v>0</v>
      </c>
      <c r="K102" s="10">
        <f t="shared" si="33"/>
        <v>0</v>
      </c>
      <c r="L102" s="10">
        <f t="shared" si="33"/>
        <v>0</v>
      </c>
      <c r="M102" s="10">
        <f t="shared" si="33"/>
        <v>0</v>
      </c>
      <c r="N102" s="10">
        <f t="shared" si="33"/>
        <v>0</v>
      </c>
      <c r="O102" s="22">
        <f t="shared" si="33"/>
        <v>0</v>
      </c>
      <c r="P102" s="10">
        <f t="shared" si="33"/>
        <v>0</v>
      </c>
      <c r="Q102" s="10">
        <f t="shared" si="33"/>
        <v>0</v>
      </c>
    </row>
    <row r="103" spans="1:17" ht="27.75" customHeight="1" thickBot="1" x14ac:dyDescent="0.25">
      <c r="A103" s="73" t="s">
        <v>189</v>
      </c>
      <c r="B103" s="72">
        <v>400</v>
      </c>
      <c r="C103" s="132" t="s">
        <v>50</v>
      </c>
      <c r="D103" s="72">
        <v>13</v>
      </c>
      <c r="E103" s="72" t="s">
        <v>190</v>
      </c>
      <c r="F103" s="72"/>
      <c r="G103" s="72">
        <f>G104</f>
        <v>66</v>
      </c>
      <c r="H103" s="72">
        <f>H104</f>
        <v>66</v>
      </c>
      <c r="I103" s="10"/>
      <c r="J103" s="39"/>
      <c r="K103" s="10"/>
      <c r="L103" s="10"/>
      <c r="M103" s="10"/>
      <c r="N103" s="10"/>
      <c r="O103" s="22"/>
      <c r="P103" s="10"/>
      <c r="Q103" s="10"/>
    </row>
    <row r="104" spans="1:17" ht="23.25" customHeight="1" thickBot="1" x14ac:dyDescent="0.25">
      <c r="A104" s="76" t="s">
        <v>134</v>
      </c>
      <c r="B104" s="72">
        <v>400</v>
      </c>
      <c r="C104" s="132" t="s">
        <v>50</v>
      </c>
      <c r="D104" s="72">
        <v>13</v>
      </c>
      <c r="E104" s="72" t="s">
        <v>190</v>
      </c>
      <c r="F104" s="72">
        <v>200</v>
      </c>
      <c r="G104" s="72">
        <v>66</v>
      </c>
      <c r="H104" s="72">
        <v>66</v>
      </c>
      <c r="I104" s="10">
        <f t="shared" ref="I104:Q104" si="34">SUM(I105)</f>
        <v>0</v>
      </c>
      <c r="J104" s="39">
        <f t="shared" si="34"/>
        <v>0</v>
      </c>
      <c r="K104" s="10">
        <f t="shared" si="34"/>
        <v>0</v>
      </c>
      <c r="L104" s="10">
        <f t="shared" si="34"/>
        <v>0</v>
      </c>
      <c r="M104" s="10">
        <f t="shared" si="34"/>
        <v>0</v>
      </c>
      <c r="N104" s="10">
        <f t="shared" si="34"/>
        <v>0</v>
      </c>
      <c r="O104" s="22">
        <f t="shared" si="34"/>
        <v>0</v>
      </c>
      <c r="P104" s="10">
        <f t="shared" si="34"/>
        <v>0</v>
      </c>
      <c r="Q104" s="10">
        <f t="shared" si="34"/>
        <v>0</v>
      </c>
    </row>
    <row r="105" spans="1:17" ht="44.25" customHeight="1" thickBot="1" x14ac:dyDescent="0.25">
      <c r="A105" s="77" t="s">
        <v>191</v>
      </c>
      <c r="B105" s="72">
        <v>400</v>
      </c>
      <c r="C105" s="132" t="s">
        <v>50</v>
      </c>
      <c r="D105" s="72">
        <v>13</v>
      </c>
      <c r="E105" s="72" t="s">
        <v>192</v>
      </c>
      <c r="F105" s="72"/>
      <c r="G105" s="72">
        <f>G106</f>
        <v>80</v>
      </c>
      <c r="H105" s="72">
        <f>H106</f>
        <v>80</v>
      </c>
      <c r="I105" s="10"/>
      <c r="J105" s="39"/>
      <c r="K105" s="10"/>
      <c r="L105" s="10"/>
      <c r="M105" s="10"/>
      <c r="N105" s="10"/>
      <c r="O105" s="22"/>
      <c r="P105" s="10"/>
      <c r="Q105" s="10"/>
    </row>
    <row r="106" spans="1:17" ht="25.5" customHeight="1" thickBot="1" x14ac:dyDescent="0.25">
      <c r="A106" s="76" t="s">
        <v>134</v>
      </c>
      <c r="B106" s="72">
        <v>400</v>
      </c>
      <c r="C106" s="132" t="s">
        <v>50</v>
      </c>
      <c r="D106" s="72">
        <v>13</v>
      </c>
      <c r="E106" s="72" t="s">
        <v>192</v>
      </c>
      <c r="F106" s="72">
        <v>200</v>
      </c>
      <c r="G106" s="72">
        <v>80</v>
      </c>
      <c r="H106" s="72">
        <v>80</v>
      </c>
      <c r="I106" s="10">
        <f t="shared" ref="I106:Q106" si="35">SUM(I107:I108)</f>
        <v>539</v>
      </c>
      <c r="J106" s="39">
        <f>SUM(J107:J108)</f>
        <v>0</v>
      </c>
      <c r="K106" s="10">
        <f t="shared" si="35"/>
        <v>0</v>
      </c>
      <c r="L106" s="10">
        <f t="shared" si="35"/>
        <v>0</v>
      </c>
      <c r="M106" s="10">
        <f t="shared" si="35"/>
        <v>0</v>
      </c>
      <c r="N106" s="10">
        <f t="shared" si="35"/>
        <v>0</v>
      </c>
      <c r="O106" s="22">
        <f t="shared" si="35"/>
        <v>0</v>
      </c>
      <c r="P106" s="10">
        <f t="shared" si="35"/>
        <v>0</v>
      </c>
      <c r="Q106" s="10">
        <f t="shared" si="35"/>
        <v>0</v>
      </c>
    </row>
    <row r="107" spans="1:17" ht="0.75" hidden="1" customHeight="1" thickBot="1" x14ac:dyDescent="0.25">
      <c r="A107" s="78" t="s">
        <v>193</v>
      </c>
      <c r="B107" s="72">
        <v>400</v>
      </c>
      <c r="C107" s="132" t="s">
        <v>50</v>
      </c>
      <c r="D107" s="72">
        <v>13</v>
      </c>
      <c r="E107" s="72" t="s">
        <v>194</v>
      </c>
      <c r="F107" s="72"/>
      <c r="G107" s="72">
        <f>G108</f>
        <v>0</v>
      </c>
      <c r="H107" s="72">
        <f>H108</f>
        <v>0</v>
      </c>
      <c r="I107" s="10">
        <v>503</v>
      </c>
      <c r="J107" s="39"/>
      <c r="K107" s="10"/>
      <c r="L107" s="10"/>
      <c r="M107" s="10"/>
      <c r="N107" s="10"/>
      <c r="O107" s="22"/>
      <c r="P107" s="10"/>
      <c r="Q107" s="10"/>
    </row>
    <row r="108" spans="1:17" ht="21.75" hidden="1" customHeight="1" thickBot="1" x14ac:dyDescent="0.25">
      <c r="A108" s="79" t="s">
        <v>134</v>
      </c>
      <c r="B108" s="72">
        <v>400</v>
      </c>
      <c r="C108" s="132" t="s">
        <v>50</v>
      </c>
      <c r="D108" s="72">
        <v>13</v>
      </c>
      <c r="E108" s="72" t="s">
        <v>194</v>
      </c>
      <c r="F108" s="72">
        <v>200</v>
      </c>
      <c r="G108" s="72">
        <v>0</v>
      </c>
      <c r="H108" s="72">
        <v>0</v>
      </c>
      <c r="I108" s="10">
        <v>36</v>
      </c>
      <c r="J108" s="39"/>
      <c r="K108" s="10"/>
      <c r="L108" s="10"/>
      <c r="M108" s="10"/>
      <c r="N108" s="10"/>
      <c r="O108" s="22"/>
      <c r="P108" s="10"/>
      <c r="Q108" s="10"/>
    </row>
    <row r="109" spans="1:17" ht="51.75" hidden="1" thickBot="1" x14ac:dyDescent="0.25">
      <c r="A109" s="80" t="s">
        <v>195</v>
      </c>
      <c r="B109" s="72">
        <v>400</v>
      </c>
      <c r="C109" s="132" t="s">
        <v>50</v>
      </c>
      <c r="D109" s="72">
        <v>13</v>
      </c>
      <c r="E109" s="72" t="s">
        <v>196</v>
      </c>
      <c r="F109" s="72"/>
      <c r="G109" s="72">
        <f>G110</f>
        <v>0</v>
      </c>
      <c r="H109" s="72">
        <f>H110</f>
        <v>0</v>
      </c>
      <c r="I109" s="10">
        <f t="shared" ref="I109:Q109" si="36">SUM(I110+I111)</f>
        <v>10</v>
      </c>
      <c r="J109" s="39">
        <f>SUM(J110+J111)</f>
        <v>0</v>
      </c>
      <c r="K109" s="10">
        <f t="shared" si="36"/>
        <v>0</v>
      </c>
      <c r="L109" s="10">
        <f t="shared" si="36"/>
        <v>0</v>
      </c>
      <c r="M109" s="10">
        <f t="shared" si="36"/>
        <v>0</v>
      </c>
      <c r="N109" s="10">
        <f t="shared" si="36"/>
        <v>0</v>
      </c>
      <c r="O109" s="22">
        <f t="shared" si="36"/>
        <v>0</v>
      </c>
      <c r="P109" s="10">
        <f t="shared" si="36"/>
        <v>0</v>
      </c>
      <c r="Q109" s="10">
        <f t="shared" si="36"/>
        <v>0</v>
      </c>
    </row>
    <row r="110" spans="1:17" ht="1.5" hidden="1" customHeight="1" thickBot="1" x14ac:dyDescent="0.25">
      <c r="A110" s="76" t="s">
        <v>134</v>
      </c>
      <c r="B110" s="72">
        <v>400</v>
      </c>
      <c r="C110" s="132" t="s">
        <v>50</v>
      </c>
      <c r="D110" s="72">
        <v>13</v>
      </c>
      <c r="E110" s="72" t="s">
        <v>196</v>
      </c>
      <c r="F110" s="72">
        <v>200</v>
      </c>
      <c r="G110" s="72">
        <v>0</v>
      </c>
      <c r="H110" s="72">
        <v>0</v>
      </c>
      <c r="I110" s="10">
        <v>10</v>
      </c>
      <c r="J110" s="39"/>
      <c r="K110" s="10"/>
      <c r="L110" s="10"/>
      <c r="M110" s="10"/>
      <c r="N110" s="10"/>
      <c r="O110" s="22"/>
      <c r="P110" s="10"/>
      <c r="Q110" s="10"/>
    </row>
    <row r="111" spans="1:17" ht="53.25" customHeight="1" thickBot="1" x14ac:dyDescent="0.25">
      <c r="A111" s="83" t="s">
        <v>150</v>
      </c>
      <c r="B111" s="75">
        <v>400</v>
      </c>
      <c r="C111" s="133" t="s">
        <v>50</v>
      </c>
      <c r="D111" s="75">
        <v>13</v>
      </c>
      <c r="E111" s="75" t="s">
        <v>151</v>
      </c>
      <c r="F111" s="75"/>
      <c r="G111" s="75">
        <f>G112+G116+G123</f>
        <v>3488</v>
      </c>
      <c r="H111" s="75">
        <f>H112+H116+H123</f>
        <v>3488</v>
      </c>
      <c r="I111" s="10"/>
      <c r="J111" s="39"/>
      <c r="K111" s="10"/>
      <c r="L111" s="10"/>
      <c r="M111" s="10"/>
      <c r="N111" s="10"/>
      <c r="O111" s="22"/>
      <c r="P111" s="10"/>
      <c r="Q111" s="10"/>
    </row>
    <row r="112" spans="1:17" ht="26.25" thickBot="1" x14ac:dyDescent="0.25">
      <c r="A112" s="83" t="s">
        <v>152</v>
      </c>
      <c r="B112" s="75">
        <v>400</v>
      </c>
      <c r="C112" s="133" t="s">
        <v>50</v>
      </c>
      <c r="D112" s="75">
        <v>13</v>
      </c>
      <c r="E112" s="75" t="s">
        <v>153</v>
      </c>
      <c r="F112" s="75"/>
      <c r="G112" s="75">
        <f t="shared" ref="G112:H114" si="37">G113</f>
        <v>72</v>
      </c>
      <c r="H112" s="75">
        <f t="shared" si="37"/>
        <v>72</v>
      </c>
      <c r="I112" s="10">
        <f t="shared" ref="I112:Q112" si="38">SUM(I113)</f>
        <v>30</v>
      </c>
      <c r="J112" s="39">
        <f t="shared" si="38"/>
        <v>0</v>
      </c>
      <c r="K112" s="10">
        <f t="shared" si="38"/>
        <v>0</v>
      </c>
      <c r="L112" s="10">
        <f t="shared" si="38"/>
        <v>0</v>
      </c>
      <c r="M112" s="10">
        <f t="shared" si="38"/>
        <v>0</v>
      </c>
      <c r="N112" s="10">
        <f t="shared" si="38"/>
        <v>0</v>
      </c>
      <c r="O112" s="22">
        <f t="shared" si="38"/>
        <v>0</v>
      </c>
      <c r="P112" s="10">
        <f t="shared" si="38"/>
        <v>0</v>
      </c>
      <c r="Q112" s="10">
        <f t="shared" si="38"/>
        <v>0</v>
      </c>
    </row>
    <row r="113" spans="1:17" ht="26.25" thickBot="1" x14ac:dyDescent="0.25">
      <c r="A113" s="77" t="s">
        <v>154</v>
      </c>
      <c r="B113" s="72">
        <v>400</v>
      </c>
      <c r="C113" s="132" t="s">
        <v>50</v>
      </c>
      <c r="D113" s="72">
        <v>13</v>
      </c>
      <c r="E113" s="72" t="s">
        <v>155</v>
      </c>
      <c r="F113" s="72"/>
      <c r="G113" s="72">
        <f t="shared" si="37"/>
        <v>72</v>
      </c>
      <c r="H113" s="72">
        <f t="shared" si="37"/>
        <v>72</v>
      </c>
      <c r="I113" s="10">
        <v>30</v>
      </c>
      <c r="J113" s="39"/>
      <c r="K113" s="10"/>
      <c r="L113" s="10"/>
      <c r="M113" s="10"/>
      <c r="N113" s="10"/>
      <c r="O113" s="22"/>
      <c r="P113" s="10"/>
      <c r="Q113" s="10"/>
    </row>
    <row r="114" spans="1:17" ht="41.25" customHeight="1" thickBot="1" x14ac:dyDescent="0.25">
      <c r="A114" s="77" t="s">
        <v>197</v>
      </c>
      <c r="B114" s="72">
        <v>400</v>
      </c>
      <c r="C114" s="132" t="s">
        <v>50</v>
      </c>
      <c r="D114" s="72">
        <v>13</v>
      </c>
      <c r="E114" s="72" t="s">
        <v>198</v>
      </c>
      <c r="F114" s="72"/>
      <c r="G114" s="72">
        <f t="shared" si="37"/>
        <v>72</v>
      </c>
      <c r="H114" s="72">
        <f t="shared" si="37"/>
        <v>72</v>
      </c>
      <c r="I114" s="10">
        <f t="shared" ref="I114:Q114" si="39">SUM(I115)</f>
        <v>0</v>
      </c>
      <c r="J114" s="39">
        <f t="shared" si="39"/>
        <v>0</v>
      </c>
      <c r="K114" s="10">
        <f t="shared" si="39"/>
        <v>0</v>
      </c>
      <c r="L114" s="10">
        <f t="shared" si="39"/>
        <v>0</v>
      </c>
      <c r="M114" s="10">
        <f t="shared" si="39"/>
        <v>0</v>
      </c>
      <c r="N114" s="10">
        <f t="shared" si="39"/>
        <v>0</v>
      </c>
      <c r="O114" s="22">
        <f t="shared" si="39"/>
        <v>0</v>
      </c>
      <c r="P114" s="10">
        <f t="shared" si="39"/>
        <v>0</v>
      </c>
      <c r="Q114" s="10">
        <f t="shared" si="39"/>
        <v>0</v>
      </c>
    </row>
    <row r="115" spans="1:17" ht="24" customHeight="1" thickBot="1" x14ac:dyDescent="0.25">
      <c r="A115" s="76" t="s">
        <v>25</v>
      </c>
      <c r="B115" s="72">
        <v>400</v>
      </c>
      <c r="C115" s="132" t="s">
        <v>50</v>
      </c>
      <c r="D115" s="72">
        <v>13</v>
      </c>
      <c r="E115" s="72" t="s">
        <v>198</v>
      </c>
      <c r="F115" s="72">
        <v>100</v>
      </c>
      <c r="G115" s="72">
        <v>72</v>
      </c>
      <c r="H115" s="72">
        <v>72</v>
      </c>
      <c r="I115" s="10"/>
      <c r="J115" s="39"/>
      <c r="K115" s="10"/>
      <c r="L115" s="10"/>
      <c r="M115" s="10"/>
      <c r="N115" s="10"/>
      <c r="O115" s="22"/>
      <c r="P115" s="10"/>
      <c r="Q115" s="10"/>
    </row>
    <row r="116" spans="1:17" ht="30" customHeight="1" thickBot="1" x14ac:dyDescent="0.25">
      <c r="A116" s="83" t="s">
        <v>161</v>
      </c>
      <c r="B116" s="75">
        <v>400</v>
      </c>
      <c r="C116" s="133" t="s">
        <v>50</v>
      </c>
      <c r="D116" s="75">
        <v>13</v>
      </c>
      <c r="E116" s="75" t="s">
        <v>162</v>
      </c>
      <c r="F116" s="75"/>
      <c r="G116" s="75">
        <f>G117</f>
        <v>2489</v>
      </c>
      <c r="H116" s="75">
        <f>H117</f>
        <v>2489</v>
      </c>
      <c r="I116" s="10">
        <f t="shared" ref="I116:Q116" si="40">SUM(I117:I118)</f>
        <v>50</v>
      </c>
      <c r="J116" s="39">
        <f>SUM(J117:J118)</f>
        <v>0</v>
      </c>
      <c r="K116" s="10">
        <f t="shared" si="40"/>
        <v>0</v>
      </c>
      <c r="L116" s="10">
        <f t="shared" si="40"/>
        <v>0</v>
      </c>
      <c r="M116" s="10">
        <f t="shared" si="40"/>
        <v>0</v>
      </c>
      <c r="N116" s="10">
        <f t="shared" si="40"/>
        <v>0</v>
      </c>
      <c r="O116" s="22">
        <f t="shared" si="40"/>
        <v>0</v>
      </c>
      <c r="P116" s="10">
        <f t="shared" si="40"/>
        <v>0</v>
      </c>
      <c r="Q116" s="10">
        <f t="shared" si="40"/>
        <v>0</v>
      </c>
    </row>
    <row r="117" spans="1:17" ht="26.25" thickBot="1" x14ac:dyDescent="0.25">
      <c r="A117" s="77" t="s">
        <v>163</v>
      </c>
      <c r="B117" s="72">
        <v>400</v>
      </c>
      <c r="C117" s="132" t="s">
        <v>50</v>
      </c>
      <c r="D117" s="72">
        <v>13</v>
      </c>
      <c r="E117" s="72" t="s">
        <v>164</v>
      </c>
      <c r="F117" s="72"/>
      <c r="G117" s="72">
        <f>G118+G121</f>
        <v>2489</v>
      </c>
      <c r="H117" s="72">
        <f>H118+H121</f>
        <v>2489</v>
      </c>
      <c r="I117" s="10">
        <v>49</v>
      </c>
      <c r="J117" s="39"/>
      <c r="K117" s="10"/>
      <c r="L117" s="10"/>
      <c r="M117" s="10"/>
      <c r="N117" s="10"/>
      <c r="O117" s="22"/>
      <c r="P117" s="10"/>
      <c r="Q117" s="10"/>
    </row>
    <row r="118" spans="1:17" thickBot="1" x14ac:dyDescent="0.25">
      <c r="A118" s="77" t="s">
        <v>199</v>
      </c>
      <c r="B118" s="72">
        <v>400</v>
      </c>
      <c r="C118" s="132" t="s">
        <v>50</v>
      </c>
      <c r="D118" s="72">
        <v>13</v>
      </c>
      <c r="E118" s="72" t="s">
        <v>200</v>
      </c>
      <c r="F118" s="72"/>
      <c r="G118" s="72">
        <f>G119+G120</f>
        <v>2488</v>
      </c>
      <c r="H118" s="72">
        <f>H119+H120</f>
        <v>2488</v>
      </c>
      <c r="I118" s="10">
        <v>1</v>
      </c>
      <c r="J118" s="39"/>
      <c r="K118" s="10"/>
      <c r="L118" s="10"/>
      <c r="M118" s="10"/>
      <c r="N118" s="10"/>
      <c r="O118" s="22"/>
      <c r="P118" s="10"/>
      <c r="Q118" s="10"/>
    </row>
    <row r="119" spans="1:17" ht="51" customHeight="1" thickBot="1" x14ac:dyDescent="0.25">
      <c r="A119" s="76" t="s">
        <v>25</v>
      </c>
      <c r="B119" s="72">
        <v>400</v>
      </c>
      <c r="C119" s="132" t="s">
        <v>50</v>
      </c>
      <c r="D119" s="72">
        <v>13</v>
      </c>
      <c r="E119" s="72" t="s">
        <v>200</v>
      </c>
      <c r="F119" s="72">
        <v>100</v>
      </c>
      <c r="G119" s="72">
        <v>2488</v>
      </c>
      <c r="H119" s="72">
        <v>2488</v>
      </c>
      <c r="I119" s="10">
        <f t="shared" ref="I119:Q119" si="41">SUM(I120)</f>
        <v>1</v>
      </c>
      <c r="J119" s="39">
        <f t="shared" si="41"/>
        <v>0</v>
      </c>
      <c r="K119" s="10">
        <f t="shared" si="41"/>
        <v>0</v>
      </c>
      <c r="L119" s="10">
        <f t="shared" si="41"/>
        <v>0</v>
      </c>
      <c r="M119" s="10">
        <f t="shared" si="41"/>
        <v>0</v>
      </c>
      <c r="N119" s="10">
        <f t="shared" si="41"/>
        <v>0</v>
      </c>
      <c r="O119" s="22">
        <f t="shared" si="41"/>
        <v>0</v>
      </c>
      <c r="P119" s="10">
        <f t="shared" si="41"/>
        <v>0</v>
      </c>
      <c r="Q119" s="10">
        <f t="shared" si="41"/>
        <v>0</v>
      </c>
    </row>
    <row r="120" spans="1:17" ht="0.75" hidden="1" customHeight="1" thickBot="1" x14ac:dyDescent="0.25">
      <c r="A120" s="76" t="s">
        <v>134</v>
      </c>
      <c r="B120" s="72">
        <v>400</v>
      </c>
      <c r="C120" s="132" t="s">
        <v>50</v>
      </c>
      <c r="D120" s="72">
        <v>13</v>
      </c>
      <c r="E120" s="72" t="s">
        <v>200</v>
      </c>
      <c r="F120" s="72">
        <v>200</v>
      </c>
      <c r="G120" s="72">
        <v>0</v>
      </c>
      <c r="H120" s="72">
        <v>0</v>
      </c>
      <c r="I120" s="10">
        <v>1</v>
      </c>
      <c r="J120" s="39"/>
      <c r="K120" s="10"/>
      <c r="L120" s="10"/>
      <c r="M120" s="10"/>
      <c r="N120" s="10"/>
      <c r="O120" s="22"/>
      <c r="P120" s="10"/>
      <c r="Q120" s="10"/>
    </row>
    <row r="121" spans="1:17" ht="50.25" customHeight="1" thickBot="1" x14ac:dyDescent="0.25">
      <c r="A121" s="77" t="s">
        <v>201</v>
      </c>
      <c r="B121" s="72">
        <v>400</v>
      </c>
      <c r="C121" s="132" t="s">
        <v>50</v>
      </c>
      <c r="D121" s="72">
        <v>13</v>
      </c>
      <c r="E121" s="72" t="s">
        <v>202</v>
      </c>
      <c r="F121" s="72"/>
      <c r="G121" s="72">
        <f>G122</f>
        <v>1</v>
      </c>
      <c r="H121" s="72">
        <f>H122</f>
        <v>1</v>
      </c>
      <c r="I121" s="10">
        <f t="shared" ref="I121:Q121" si="42">SUM(I122)</f>
        <v>0</v>
      </c>
      <c r="J121" s="39">
        <f t="shared" si="42"/>
        <v>0</v>
      </c>
      <c r="K121" s="10">
        <f t="shared" si="42"/>
        <v>0</v>
      </c>
      <c r="L121" s="10">
        <f t="shared" si="42"/>
        <v>0</v>
      </c>
      <c r="M121" s="10">
        <f t="shared" si="42"/>
        <v>0</v>
      </c>
      <c r="N121" s="10">
        <f t="shared" si="42"/>
        <v>0</v>
      </c>
      <c r="O121" s="22">
        <f t="shared" si="42"/>
        <v>0</v>
      </c>
      <c r="P121" s="10">
        <f t="shared" si="42"/>
        <v>0</v>
      </c>
      <c r="Q121" s="10">
        <f t="shared" si="42"/>
        <v>0</v>
      </c>
    </row>
    <row r="122" spans="1:17" ht="32.25" customHeight="1" thickBot="1" x14ac:dyDescent="0.25">
      <c r="A122" s="76" t="s">
        <v>134</v>
      </c>
      <c r="B122" s="72">
        <v>400</v>
      </c>
      <c r="C122" s="132" t="s">
        <v>50</v>
      </c>
      <c r="D122" s="72">
        <v>13</v>
      </c>
      <c r="E122" s="72" t="s">
        <v>202</v>
      </c>
      <c r="F122" s="72">
        <v>200</v>
      </c>
      <c r="G122" s="72">
        <v>1</v>
      </c>
      <c r="H122" s="72">
        <v>1</v>
      </c>
      <c r="I122" s="10"/>
      <c r="J122" s="39"/>
      <c r="K122" s="10"/>
      <c r="L122" s="10"/>
      <c r="M122" s="10"/>
      <c r="N122" s="10"/>
      <c r="O122" s="22"/>
      <c r="P122" s="10"/>
      <c r="Q122" s="10"/>
    </row>
    <row r="123" spans="1:17" ht="30.75" customHeight="1" thickBot="1" x14ac:dyDescent="0.25">
      <c r="A123" s="124" t="s">
        <v>203</v>
      </c>
      <c r="B123" s="75">
        <v>400</v>
      </c>
      <c r="C123" s="133" t="s">
        <v>50</v>
      </c>
      <c r="D123" s="75">
        <v>13</v>
      </c>
      <c r="E123" s="75" t="s">
        <v>204</v>
      </c>
      <c r="F123" s="75"/>
      <c r="G123" s="75">
        <f t="shared" ref="G123:H125" si="43">G124</f>
        <v>927</v>
      </c>
      <c r="H123" s="75">
        <f t="shared" si="43"/>
        <v>927</v>
      </c>
      <c r="I123" s="10">
        <f t="shared" ref="I123:Q123" si="44">SUM(I124:I126)</f>
        <v>0</v>
      </c>
      <c r="J123" s="10">
        <f t="shared" si="44"/>
        <v>0</v>
      </c>
      <c r="K123" s="10">
        <f t="shared" si="44"/>
        <v>0</v>
      </c>
      <c r="L123" s="10">
        <f t="shared" si="44"/>
        <v>0</v>
      </c>
      <c r="M123" s="10">
        <f t="shared" si="44"/>
        <v>0</v>
      </c>
      <c r="N123" s="10">
        <f t="shared" si="44"/>
        <v>0</v>
      </c>
      <c r="O123" s="10">
        <f t="shared" si="44"/>
        <v>0</v>
      </c>
      <c r="P123" s="10">
        <f t="shared" si="44"/>
        <v>0</v>
      </c>
      <c r="Q123" s="10">
        <f t="shared" si="44"/>
        <v>0</v>
      </c>
    </row>
    <row r="124" spans="1:17" ht="39.75" customHeight="1" thickBot="1" x14ac:dyDescent="0.25">
      <c r="A124" s="79" t="s">
        <v>205</v>
      </c>
      <c r="B124" s="72">
        <v>400</v>
      </c>
      <c r="C124" s="132" t="s">
        <v>50</v>
      </c>
      <c r="D124" s="72">
        <v>13</v>
      </c>
      <c r="E124" s="72" t="s">
        <v>206</v>
      </c>
      <c r="F124" s="72"/>
      <c r="G124" s="72">
        <f t="shared" si="43"/>
        <v>927</v>
      </c>
      <c r="H124" s="72">
        <f t="shared" si="43"/>
        <v>927</v>
      </c>
      <c r="I124" s="10"/>
      <c r="J124" s="39"/>
      <c r="K124" s="10"/>
      <c r="L124" s="10"/>
      <c r="M124" s="10"/>
      <c r="N124" s="10"/>
      <c r="O124" s="22"/>
      <c r="P124" s="10"/>
      <c r="Q124" s="10"/>
    </row>
    <row r="125" spans="1:17" ht="25.5" customHeight="1" thickBot="1" x14ac:dyDescent="0.25">
      <c r="A125" s="80" t="s">
        <v>207</v>
      </c>
      <c r="B125" s="72">
        <v>400</v>
      </c>
      <c r="C125" s="132" t="s">
        <v>50</v>
      </c>
      <c r="D125" s="72">
        <v>13</v>
      </c>
      <c r="E125" s="72" t="s">
        <v>208</v>
      </c>
      <c r="F125" s="72"/>
      <c r="G125" s="72">
        <f t="shared" si="43"/>
        <v>927</v>
      </c>
      <c r="H125" s="72">
        <f t="shared" si="43"/>
        <v>927</v>
      </c>
      <c r="I125" s="10"/>
      <c r="J125" s="39"/>
      <c r="K125" s="10"/>
      <c r="L125" s="10"/>
      <c r="M125" s="10"/>
      <c r="N125" s="10"/>
      <c r="O125" s="22"/>
      <c r="P125" s="10"/>
      <c r="Q125" s="10"/>
    </row>
    <row r="126" spans="1:17" ht="41.25" customHeight="1" thickBot="1" x14ac:dyDescent="0.25">
      <c r="A126" s="76" t="s">
        <v>134</v>
      </c>
      <c r="B126" s="72">
        <v>400</v>
      </c>
      <c r="C126" s="132" t="s">
        <v>50</v>
      </c>
      <c r="D126" s="72">
        <v>13</v>
      </c>
      <c r="E126" s="72" t="s">
        <v>208</v>
      </c>
      <c r="F126" s="72">
        <v>200</v>
      </c>
      <c r="G126" s="72">
        <v>927</v>
      </c>
      <c r="H126" s="72">
        <v>927</v>
      </c>
      <c r="I126" s="10"/>
      <c r="J126" s="39"/>
      <c r="K126" s="10"/>
      <c r="L126" s="10"/>
      <c r="M126" s="10"/>
      <c r="N126" s="10"/>
      <c r="O126" s="22"/>
      <c r="P126" s="10"/>
      <c r="Q126" s="10"/>
    </row>
    <row r="127" spans="1:17" ht="37.5" customHeight="1" thickBot="1" x14ac:dyDescent="0.25">
      <c r="A127" s="74" t="s">
        <v>100</v>
      </c>
      <c r="B127" s="75">
        <v>400</v>
      </c>
      <c r="C127" s="133" t="s">
        <v>50</v>
      </c>
      <c r="D127" s="75">
        <v>13</v>
      </c>
      <c r="E127" s="75" t="s">
        <v>129</v>
      </c>
      <c r="F127" s="75"/>
      <c r="G127" s="75">
        <f>G128</f>
        <v>4976</v>
      </c>
      <c r="H127" s="75">
        <f>H128</f>
        <v>4976</v>
      </c>
      <c r="I127" s="10">
        <f t="shared" ref="I127:Q127" si="45">SUM(I128)</f>
        <v>0</v>
      </c>
      <c r="J127" s="39">
        <f t="shared" si="45"/>
        <v>0</v>
      </c>
      <c r="K127" s="10">
        <f t="shared" si="45"/>
        <v>0</v>
      </c>
      <c r="L127" s="10">
        <f t="shared" si="45"/>
        <v>0</v>
      </c>
      <c r="M127" s="10">
        <f t="shared" si="45"/>
        <v>0</v>
      </c>
      <c r="N127" s="10">
        <f t="shared" si="45"/>
        <v>0</v>
      </c>
      <c r="O127" s="22">
        <f t="shared" si="45"/>
        <v>0</v>
      </c>
      <c r="P127" s="10">
        <f t="shared" si="45"/>
        <v>0</v>
      </c>
      <c r="Q127" s="10">
        <f t="shared" si="45"/>
        <v>0</v>
      </c>
    </row>
    <row r="128" spans="1:17" ht="40.5" customHeight="1" thickBot="1" x14ac:dyDescent="0.25">
      <c r="A128" s="77" t="s">
        <v>209</v>
      </c>
      <c r="B128" s="72">
        <v>400</v>
      </c>
      <c r="C128" s="132" t="s">
        <v>50</v>
      </c>
      <c r="D128" s="72">
        <v>13</v>
      </c>
      <c r="E128" s="72" t="s">
        <v>210</v>
      </c>
      <c r="F128" s="72"/>
      <c r="G128" s="72">
        <f>G129</f>
        <v>4976</v>
      </c>
      <c r="H128" s="72">
        <f>H129</f>
        <v>4976</v>
      </c>
      <c r="I128" s="10"/>
      <c r="J128" s="39"/>
      <c r="K128" s="10"/>
      <c r="L128" s="10"/>
      <c r="M128" s="10"/>
      <c r="N128" s="10"/>
      <c r="O128" s="22"/>
      <c r="P128" s="10"/>
      <c r="Q128" s="10"/>
    </row>
    <row r="129" spans="1:17" ht="36" customHeight="1" thickBot="1" x14ac:dyDescent="0.25">
      <c r="A129" s="77" t="s">
        <v>211</v>
      </c>
      <c r="B129" s="72">
        <v>400</v>
      </c>
      <c r="C129" s="132" t="s">
        <v>50</v>
      </c>
      <c r="D129" s="72">
        <v>13</v>
      </c>
      <c r="E129" s="72" t="s">
        <v>212</v>
      </c>
      <c r="F129" s="72"/>
      <c r="G129" s="72">
        <f>G130+G131</f>
        <v>4976</v>
      </c>
      <c r="H129" s="72">
        <f>H130+H131</f>
        <v>4976</v>
      </c>
      <c r="I129" s="10">
        <f t="shared" ref="I129:Q129" si="46">SUM(I131+I130)</f>
        <v>0</v>
      </c>
      <c r="J129" s="39">
        <f>SUM(J131+J130)</f>
        <v>0</v>
      </c>
      <c r="K129" s="10">
        <f t="shared" si="46"/>
        <v>0</v>
      </c>
      <c r="L129" s="10">
        <f t="shared" si="46"/>
        <v>0</v>
      </c>
      <c r="M129" s="10">
        <f t="shared" si="46"/>
        <v>0</v>
      </c>
      <c r="N129" s="10">
        <f t="shared" si="46"/>
        <v>0</v>
      </c>
      <c r="O129" s="22">
        <f t="shared" si="46"/>
        <v>0</v>
      </c>
      <c r="P129" s="10">
        <f t="shared" si="46"/>
        <v>0</v>
      </c>
      <c r="Q129" s="10">
        <f t="shared" si="46"/>
        <v>0</v>
      </c>
    </row>
    <row r="130" spans="1:17" ht="54" customHeight="1" thickBot="1" x14ac:dyDescent="0.25">
      <c r="A130" s="76" t="s">
        <v>25</v>
      </c>
      <c r="B130" s="72">
        <v>400</v>
      </c>
      <c r="C130" s="132" t="s">
        <v>50</v>
      </c>
      <c r="D130" s="72">
        <v>13</v>
      </c>
      <c r="E130" s="72" t="s">
        <v>212</v>
      </c>
      <c r="F130" s="72">
        <v>100</v>
      </c>
      <c r="G130" s="72">
        <v>4976</v>
      </c>
      <c r="H130" s="72">
        <v>4976</v>
      </c>
      <c r="I130" s="10"/>
      <c r="J130" s="39"/>
      <c r="K130" s="10"/>
      <c r="L130" s="10"/>
      <c r="M130" s="10"/>
      <c r="N130" s="10"/>
      <c r="O130" s="22"/>
      <c r="P130" s="10"/>
      <c r="Q130" s="10"/>
    </row>
    <row r="131" spans="1:17" ht="33" hidden="1" customHeight="1" thickBot="1" x14ac:dyDescent="0.25">
      <c r="A131" s="76" t="s">
        <v>134</v>
      </c>
      <c r="B131" s="72">
        <v>400</v>
      </c>
      <c r="C131" s="132" t="s">
        <v>50</v>
      </c>
      <c r="D131" s="72">
        <v>13</v>
      </c>
      <c r="E131" s="72" t="s">
        <v>212</v>
      </c>
      <c r="F131" s="72">
        <v>200</v>
      </c>
      <c r="G131" s="72">
        <v>0</v>
      </c>
      <c r="H131" s="72">
        <v>0</v>
      </c>
      <c r="I131" s="10"/>
      <c r="J131" s="39"/>
      <c r="K131" s="10"/>
      <c r="L131" s="10"/>
      <c r="M131" s="10"/>
      <c r="N131" s="10"/>
      <c r="O131" s="22"/>
      <c r="P131" s="10"/>
      <c r="Q131" s="10"/>
    </row>
    <row r="132" spans="1:17" ht="33" customHeight="1" thickBot="1" x14ac:dyDescent="0.25">
      <c r="A132" s="81" t="s">
        <v>213</v>
      </c>
      <c r="B132" s="82">
        <v>400</v>
      </c>
      <c r="C132" s="134" t="s">
        <v>52</v>
      </c>
      <c r="D132" s="82"/>
      <c r="E132" s="82"/>
      <c r="F132" s="82"/>
      <c r="G132" s="82">
        <f>G133+G147+G160+G139</f>
        <v>3931.6000000000004</v>
      </c>
      <c r="H132" s="82">
        <f>H133+H147+H160+H139</f>
        <v>3308.1</v>
      </c>
      <c r="I132" s="10">
        <f t="shared" ref="I132:Q134" si="47">SUM(I133)</f>
        <v>0</v>
      </c>
      <c r="J132" s="39">
        <f t="shared" si="47"/>
        <v>0</v>
      </c>
      <c r="K132" s="10">
        <f t="shared" si="47"/>
        <v>0</v>
      </c>
      <c r="L132" s="10">
        <f t="shared" si="47"/>
        <v>0</v>
      </c>
      <c r="M132" s="10">
        <f t="shared" si="47"/>
        <v>0</v>
      </c>
      <c r="N132" s="10">
        <f t="shared" si="47"/>
        <v>0</v>
      </c>
      <c r="O132" s="22">
        <f t="shared" si="47"/>
        <v>0</v>
      </c>
      <c r="P132" s="10">
        <f t="shared" si="47"/>
        <v>0</v>
      </c>
      <c r="Q132" s="10">
        <f t="shared" si="47"/>
        <v>0</v>
      </c>
    </row>
    <row r="133" spans="1:17" ht="0.75" hidden="1" customHeight="1" thickBot="1" x14ac:dyDescent="0.25">
      <c r="A133" s="74" t="s">
        <v>214</v>
      </c>
      <c r="B133" s="75">
        <v>400</v>
      </c>
      <c r="C133" s="133" t="s">
        <v>52</v>
      </c>
      <c r="D133" s="133" t="s">
        <v>57</v>
      </c>
      <c r="E133" s="75"/>
      <c r="F133" s="75"/>
      <c r="G133" s="75">
        <f t="shared" ref="G133:H137" si="48">G134</f>
        <v>0</v>
      </c>
      <c r="H133" s="75">
        <f t="shared" si="48"/>
        <v>0</v>
      </c>
      <c r="I133" s="10"/>
      <c r="J133" s="39"/>
      <c r="K133" s="10"/>
      <c r="L133" s="10"/>
      <c r="M133" s="10"/>
      <c r="N133" s="10"/>
      <c r="O133" s="22"/>
      <c r="P133" s="10"/>
      <c r="Q133" s="10"/>
    </row>
    <row r="134" spans="1:17" ht="35.25" hidden="1" customHeight="1" thickBot="1" x14ac:dyDescent="0.25">
      <c r="A134" s="77" t="s">
        <v>215</v>
      </c>
      <c r="B134" s="72">
        <v>400</v>
      </c>
      <c r="C134" s="132" t="s">
        <v>52</v>
      </c>
      <c r="D134" s="132" t="s">
        <v>57</v>
      </c>
      <c r="E134" s="72" t="s">
        <v>18</v>
      </c>
      <c r="F134" s="72"/>
      <c r="G134" s="72">
        <f t="shared" si="48"/>
        <v>0</v>
      </c>
      <c r="H134" s="72">
        <f t="shared" si="48"/>
        <v>0</v>
      </c>
      <c r="I134" s="10">
        <f t="shared" si="47"/>
        <v>0</v>
      </c>
      <c r="J134" s="39">
        <f t="shared" si="47"/>
        <v>0</v>
      </c>
      <c r="K134" s="10">
        <f t="shared" si="47"/>
        <v>0</v>
      </c>
      <c r="L134" s="10">
        <f t="shared" si="47"/>
        <v>0</v>
      </c>
      <c r="M134" s="10">
        <f t="shared" si="47"/>
        <v>0</v>
      </c>
      <c r="N134" s="10">
        <f t="shared" si="47"/>
        <v>0</v>
      </c>
      <c r="O134" s="22">
        <f t="shared" si="47"/>
        <v>0</v>
      </c>
      <c r="P134" s="10">
        <f t="shared" si="47"/>
        <v>0</v>
      </c>
      <c r="Q134" s="10">
        <f t="shared" si="47"/>
        <v>0</v>
      </c>
    </row>
    <row r="135" spans="1:17" ht="28.5" hidden="1" customHeight="1" thickBot="1" x14ac:dyDescent="0.25">
      <c r="A135" s="77" t="s">
        <v>216</v>
      </c>
      <c r="B135" s="72">
        <v>400</v>
      </c>
      <c r="C135" s="132" t="s">
        <v>52</v>
      </c>
      <c r="D135" s="132" t="s">
        <v>57</v>
      </c>
      <c r="E135" s="72" t="s">
        <v>80</v>
      </c>
      <c r="F135" s="72"/>
      <c r="G135" s="72">
        <f t="shared" si="48"/>
        <v>0</v>
      </c>
      <c r="H135" s="72">
        <f t="shared" si="48"/>
        <v>0</v>
      </c>
      <c r="I135" s="10"/>
      <c r="J135" s="39"/>
      <c r="K135" s="10"/>
      <c r="L135" s="10"/>
      <c r="M135" s="10"/>
      <c r="N135" s="10"/>
      <c r="O135" s="22"/>
      <c r="P135" s="10"/>
      <c r="Q135" s="10"/>
    </row>
    <row r="136" spans="1:17" ht="39" hidden="1" customHeight="1" thickBot="1" x14ac:dyDescent="0.25">
      <c r="A136" s="73" t="s">
        <v>217</v>
      </c>
      <c r="B136" s="72">
        <v>400</v>
      </c>
      <c r="C136" s="132" t="s">
        <v>52</v>
      </c>
      <c r="D136" s="132" t="s">
        <v>57</v>
      </c>
      <c r="E136" s="72" t="s">
        <v>218</v>
      </c>
      <c r="F136" s="72"/>
      <c r="G136" s="72">
        <f t="shared" si="48"/>
        <v>0</v>
      </c>
      <c r="H136" s="72">
        <f t="shared" si="48"/>
        <v>0</v>
      </c>
      <c r="I136" s="10">
        <f t="shared" ref="I136:Q136" si="49">SUM(I137+I138)</f>
        <v>0</v>
      </c>
      <c r="J136" s="11">
        <f t="shared" si="49"/>
        <v>0</v>
      </c>
      <c r="K136" s="11">
        <f t="shared" si="49"/>
        <v>0</v>
      </c>
      <c r="L136" s="11">
        <f t="shared" si="49"/>
        <v>0</v>
      </c>
      <c r="M136" s="11">
        <f t="shared" si="49"/>
        <v>0</v>
      </c>
      <c r="N136" s="10">
        <f t="shared" si="49"/>
        <v>0</v>
      </c>
      <c r="O136" s="11">
        <f t="shared" si="49"/>
        <v>0</v>
      </c>
      <c r="P136" s="11">
        <f t="shared" si="49"/>
        <v>0</v>
      </c>
      <c r="Q136" s="11">
        <f t="shared" si="49"/>
        <v>0</v>
      </c>
    </row>
    <row r="137" spans="1:17" ht="23.25" hidden="1" customHeight="1" thickBot="1" x14ac:dyDescent="0.25">
      <c r="A137" s="73" t="s">
        <v>219</v>
      </c>
      <c r="B137" s="72">
        <v>400</v>
      </c>
      <c r="C137" s="132" t="s">
        <v>52</v>
      </c>
      <c r="D137" s="132" t="s">
        <v>57</v>
      </c>
      <c r="E137" s="72" t="s">
        <v>220</v>
      </c>
      <c r="F137" s="72"/>
      <c r="G137" s="72">
        <f t="shared" si="48"/>
        <v>0</v>
      </c>
      <c r="H137" s="72">
        <f t="shared" si="48"/>
        <v>0</v>
      </c>
      <c r="I137" s="10"/>
      <c r="J137" s="39"/>
      <c r="K137" s="10"/>
      <c r="L137" s="10"/>
      <c r="M137" s="10"/>
      <c r="N137" s="10"/>
      <c r="O137" s="22"/>
      <c r="P137" s="10"/>
      <c r="Q137" s="10"/>
    </row>
    <row r="138" spans="1:17" ht="30.75" hidden="1" customHeight="1" thickBot="1" x14ac:dyDescent="0.25">
      <c r="A138" s="76" t="s">
        <v>134</v>
      </c>
      <c r="B138" s="72">
        <v>400</v>
      </c>
      <c r="C138" s="132" t="s">
        <v>52</v>
      </c>
      <c r="D138" s="132" t="s">
        <v>57</v>
      </c>
      <c r="E138" s="72" t="s">
        <v>220</v>
      </c>
      <c r="F138" s="72">
        <v>200</v>
      </c>
      <c r="G138" s="72">
        <v>0</v>
      </c>
      <c r="H138" s="72">
        <v>0</v>
      </c>
      <c r="I138" s="10"/>
      <c r="J138" s="39"/>
      <c r="K138" s="10"/>
      <c r="L138" s="10"/>
      <c r="M138" s="10"/>
      <c r="N138" s="10"/>
      <c r="O138" s="22"/>
      <c r="P138" s="10"/>
      <c r="Q138" s="10"/>
    </row>
    <row r="139" spans="1:17" ht="15" customHeight="1" thickBot="1" x14ac:dyDescent="0.25">
      <c r="A139" s="430" t="s">
        <v>554</v>
      </c>
      <c r="B139" s="351">
        <v>400</v>
      </c>
      <c r="C139" s="431" t="s">
        <v>52</v>
      </c>
      <c r="D139" s="431" t="s">
        <v>53</v>
      </c>
      <c r="E139" s="433"/>
      <c r="F139" s="352"/>
      <c r="G139" s="75">
        <f t="shared" ref="G139:H141" si="50">G140</f>
        <v>2543.8000000000002</v>
      </c>
      <c r="H139" s="75">
        <f t="shared" si="50"/>
        <v>2615.1</v>
      </c>
      <c r="I139" s="10"/>
      <c r="J139" s="39"/>
      <c r="K139" s="10"/>
      <c r="L139" s="10"/>
      <c r="M139" s="10"/>
      <c r="N139" s="10"/>
      <c r="O139" s="22"/>
      <c r="P139" s="10"/>
      <c r="Q139" s="10"/>
    </row>
    <row r="140" spans="1:17" ht="50.25" customHeight="1" thickBot="1" x14ac:dyDescent="0.25">
      <c r="A140" s="386" t="s">
        <v>150</v>
      </c>
      <c r="B140" s="422">
        <v>400</v>
      </c>
      <c r="C140" s="411" t="s">
        <v>52</v>
      </c>
      <c r="D140" s="411" t="s">
        <v>53</v>
      </c>
      <c r="E140" s="390" t="s">
        <v>151</v>
      </c>
      <c r="F140" s="432"/>
      <c r="G140" s="98">
        <f t="shared" si="50"/>
        <v>2543.8000000000002</v>
      </c>
      <c r="H140" s="72">
        <f t="shared" si="50"/>
        <v>2615.1</v>
      </c>
      <c r="I140" s="10"/>
      <c r="J140" s="39"/>
      <c r="K140" s="10"/>
      <c r="L140" s="10"/>
      <c r="M140" s="10"/>
      <c r="N140" s="10"/>
      <c r="O140" s="22"/>
      <c r="P140" s="10"/>
      <c r="Q140" s="10"/>
    </row>
    <row r="141" spans="1:17" ht="30.75" customHeight="1" thickBot="1" x14ac:dyDescent="0.25">
      <c r="A141" s="386" t="s">
        <v>152</v>
      </c>
      <c r="B141" s="422">
        <v>400</v>
      </c>
      <c r="C141" s="411" t="s">
        <v>52</v>
      </c>
      <c r="D141" s="411" t="s">
        <v>53</v>
      </c>
      <c r="E141" s="390" t="s">
        <v>153</v>
      </c>
      <c r="F141" s="432"/>
      <c r="G141" s="98">
        <f t="shared" si="50"/>
        <v>2543.8000000000002</v>
      </c>
      <c r="H141" s="72">
        <f t="shared" si="50"/>
        <v>2615.1</v>
      </c>
      <c r="I141" s="10"/>
      <c r="J141" s="39"/>
      <c r="K141" s="10"/>
      <c r="L141" s="10"/>
      <c r="M141" s="10"/>
      <c r="N141" s="10"/>
      <c r="O141" s="22"/>
      <c r="P141" s="10"/>
      <c r="Q141" s="10"/>
    </row>
    <row r="142" spans="1:17" ht="30.75" customHeight="1" thickBot="1" x14ac:dyDescent="0.25">
      <c r="A142" s="386" t="s">
        <v>154</v>
      </c>
      <c r="B142" s="422">
        <v>400</v>
      </c>
      <c r="C142" s="411" t="s">
        <v>52</v>
      </c>
      <c r="D142" s="411" t="s">
        <v>53</v>
      </c>
      <c r="E142" s="390" t="s">
        <v>155</v>
      </c>
      <c r="F142" s="432"/>
      <c r="G142" s="98">
        <f>G143+G145</f>
        <v>2543.8000000000002</v>
      </c>
      <c r="H142" s="72">
        <f>H143+H145</f>
        <v>2615.1</v>
      </c>
      <c r="I142" s="10"/>
      <c r="J142" s="39"/>
      <c r="K142" s="10"/>
      <c r="L142" s="10"/>
      <c r="M142" s="10"/>
      <c r="N142" s="10"/>
      <c r="O142" s="22"/>
      <c r="P142" s="10"/>
      <c r="Q142" s="10"/>
    </row>
    <row r="143" spans="1:17" ht="42.75" customHeight="1" thickBot="1" x14ac:dyDescent="0.25">
      <c r="A143" s="386" t="s">
        <v>555</v>
      </c>
      <c r="B143" s="422">
        <v>400</v>
      </c>
      <c r="C143" s="411" t="s">
        <v>52</v>
      </c>
      <c r="D143" s="411" t="s">
        <v>53</v>
      </c>
      <c r="E143" s="390" t="s">
        <v>556</v>
      </c>
      <c r="F143" s="421"/>
      <c r="G143" s="98">
        <f>G144</f>
        <v>170</v>
      </c>
      <c r="H143" s="72">
        <f>H144</f>
        <v>175</v>
      </c>
      <c r="I143" s="10"/>
      <c r="J143" s="39"/>
      <c r="K143" s="10"/>
      <c r="L143" s="10"/>
      <c r="M143" s="10"/>
      <c r="N143" s="10"/>
      <c r="O143" s="22"/>
      <c r="P143" s="10"/>
      <c r="Q143" s="10"/>
    </row>
    <row r="144" spans="1:17" ht="36" customHeight="1" thickBot="1" x14ac:dyDescent="0.25">
      <c r="A144" s="387" t="s">
        <v>25</v>
      </c>
      <c r="B144" s="392">
        <v>400</v>
      </c>
      <c r="C144" s="423" t="s">
        <v>52</v>
      </c>
      <c r="D144" s="423" t="s">
        <v>53</v>
      </c>
      <c r="E144" s="404" t="s">
        <v>556</v>
      </c>
      <c r="F144" s="353">
        <v>100</v>
      </c>
      <c r="G144" s="72">
        <v>170</v>
      </c>
      <c r="H144" s="72">
        <v>175</v>
      </c>
      <c r="I144" s="10"/>
      <c r="J144" s="39"/>
      <c r="K144" s="10"/>
      <c r="L144" s="10"/>
      <c r="M144" s="10"/>
      <c r="N144" s="10"/>
      <c r="O144" s="22"/>
      <c r="P144" s="10"/>
      <c r="Q144" s="10"/>
    </row>
    <row r="145" spans="1:17" ht="30.75" customHeight="1" thickBot="1" x14ac:dyDescent="0.25">
      <c r="A145" s="358" t="s">
        <v>557</v>
      </c>
      <c r="B145" s="355">
        <v>400</v>
      </c>
      <c r="C145" s="356" t="s">
        <v>52</v>
      </c>
      <c r="D145" s="356" t="s">
        <v>53</v>
      </c>
      <c r="E145" s="355" t="s">
        <v>558</v>
      </c>
      <c r="F145" s="353"/>
      <c r="G145" s="72">
        <f>G146</f>
        <v>2373.8000000000002</v>
      </c>
      <c r="H145" s="72">
        <f>H146</f>
        <v>2440.1</v>
      </c>
      <c r="I145" s="10"/>
      <c r="J145" s="39"/>
      <c r="K145" s="10"/>
      <c r="L145" s="10"/>
      <c r="M145" s="10"/>
      <c r="N145" s="10"/>
      <c r="O145" s="22"/>
      <c r="P145" s="10"/>
      <c r="Q145" s="10"/>
    </row>
    <row r="146" spans="1:17" ht="45.75" customHeight="1" thickBot="1" x14ac:dyDescent="0.25">
      <c r="A146" s="357" t="s">
        <v>25</v>
      </c>
      <c r="B146" s="355">
        <v>400</v>
      </c>
      <c r="C146" s="356" t="s">
        <v>52</v>
      </c>
      <c r="D146" s="356" t="s">
        <v>53</v>
      </c>
      <c r="E146" s="355" t="s">
        <v>558</v>
      </c>
      <c r="F146" s="353">
        <v>100</v>
      </c>
      <c r="G146" s="72">
        <v>2373.8000000000002</v>
      </c>
      <c r="H146" s="72">
        <v>2440.1</v>
      </c>
      <c r="I146" s="10"/>
      <c r="J146" s="39"/>
      <c r="K146" s="10"/>
      <c r="L146" s="10"/>
      <c r="M146" s="10"/>
      <c r="N146" s="10"/>
      <c r="O146" s="22"/>
      <c r="P146" s="10"/>
      <c r="Q146" s="10"/>
    </row>
    <row r="147" spans="1:17" ht="21.75" customHeight="1" thickBot="1" x14ac:dyDescent="0.25">
      <c r="A147" s="83" t="s">
        <v>35</v>
      </c>
      <c r="B147" s="75">
        <v>400</v>
      </c>
      <c r="C147" s="133" t="s">
        <v>52</v>
      </c>
      <c r="D147" s="75">
        <v>10</v>
      </c>
      <c r="E147" s="75"/>
      <c r="F147" s="75"/>
      <c r="G147" s="75">
        <f t="shared" ref="G147:H149" si="51">G148</f>
        <v>132.6</v>
      </c>
      <c r="H147" s="75">
        <f t="shared" si="51"/>
        <v>93</v>
      </c>
      <c r="I147" s="10">
        <f t="shared" ref="I147:Q149" si="52">SUM(I148)</f>
        <v>0</v>
      </c>
      <c r="J147" s="39">
        <f t="shared" si="52"/>
        <v>0</v>
      </c>
      <c r="K147" s="10">
        <f t="shared" si="52"/>
        <v>0</v>
      </c>
      <c r="L147" s="10">
        <f t="shared" si="52"/>
        <v>0</v>
      </c>
      <c r="M147" s="10">
        <f t="shared" si="52"/>
        <v>0</v>
      </c>
      <c r="N147" s="10">
        <f t="shared" si="52"/>
        <v>0</v>
      </c>
      <c r="O147" s="22">
        <f t="shared" si="52"/>
        <v>0</v>
      </c>
      <c r="P147" s="10">
        <f t="shared" si="52"/>
        <v>0</v>
      </c>
      <c r="Q147" s="10">
        <f t="shared" si="52"/>
        <v>0</v>
      </c>
    </row>
    <row r="148" spans="1:17" ht="25.5" customHeight="1" thickBot="1" x14ac:dyDescent="0.25">
      <c r="A148" s="77" t="s">
        <v>215</v>
      </c>
      <c r="B148" s="72">
        <v>400</v>
      </c>
      <c r="C148" s="132" t="s">
        <v>52</v>
      </c>
      <c r="D148" s="72">
        <v>10</v>
      </c>
      <c r="E148" s="72" t="s">
        <v>18</v>
      </c>
      <c r="F148" s="72"/>
      <c r="G148" s="72">
        <f t="shared" si="51"/>
        <v>132.6</v>
      </c>
      <c r="H148" s="72">
        <f t="shared" si="51"/>
        <v>93</v>
      </c>
      <c r="I148" s="10"/>
      <c r="J148" s="39"/>
      <c r="K148" s="10"/>
      <c r="L148" s="10"/>
      <c r="M148" s="10"/>
      <c r="N148" s="10"/>
      <c r="O148" s="22"/>
      <c r="P148" s="10"/>
      <c r="Q148" s="10"/>
    </row>
    <row r="149" spans="1:17" ht="24" customHeight="1" thickBot="1" x14ac:dyDescent="0.25">
      <c r="A149" s="77" t="s">
        <v>216</v>
      </c>
      <c r="B149" s="72">
        <v>400</v>
      </c>
      <c r="C149" s="132" t="s">
        <v>52</v>
      </c>
      <c r="D149" s="72">
        <v>10</v>
      </c>
      <c r="E149" s="72" t="s">
        <v>80</v>
      </c>
      <c r="F149" s="72"/>
      <c r="G149" s="72">
        <f t="shared" si="51"/>
        <v>132.6</v>
      </c>
      <c r="H149" s="72">
        <f t="shared" si="51"/>
        <v>93</v>
      </c>
      <c r="I149" s="10">
        <f t="shared" si="52"/>
        <v>0</v>
      </c>
      <c r="J149" s="39">
        <f t="shared" si="52"/>
        <v>0</v>
      </c>
      <c r="K149" s="10">
        <f t="shared" si="52"/>
        <v>0</v>
      </c>
      <c r="L149" s="10">
        <f t="shared" si="52"/>
        <v>0</v>
      </c>
      <c r="M149" s="10">
        <f t="shared" si="52"/>
        <v>0</v>
      </c>
      <c r="N149" s="10">
        <f t="shared" si="52"/>
        <v>0</v>
      </c>
      <c r="O149" s="22">
        <f t="shared" si="52"/>
        <v>0</v>
      </c>
      <c r="P149" s="10">
        <f t="shared" si="52"/>
        <v>0</v>
      </c>
      <c r="Q149" s="10">
        <f t="shared" si="52"/>
        <v>0</v>
      </c>
    </row>
    <row r="150" spans="1:17" ht="22.5" customHeight="1" thickBot="1" x14ac:dyDescent="0.25">
      <c r="A150" s="73" t="s">
        <v>221</v>
      </c>
      <c r="B150" s="72">
        <v>400</v>
      </c>
      <c r="C150" s="132" t="s">
        <v>52</v>
      </c>
      <c r="D150" s="72">
        <v>10</v>
      </c>
      <c r="E150" s="72" t="s">
        <v>81</v>
      </c>
      <c r="F150" s="72"/>
      <c r="G150" s="72">
        <f>G151+G153+G155+G157</f>
        <v>132.6</v>
      </c>
      <c r="H150" s="72">
        <f>H151+H153+H155+H157</f>
        <v>93</v>
      </c>
      <c r="I150" s="10"/>
      <c r="J150" s="39"/>
      <c r="K150" s="10"/>
      <c r="L150" s="10"/>
      <c r="M150" s="10"/>
      <c r="N150" s="10"/>
      <c r="O150" s="22"/>
      <c r="P150" s="10"/>
      <c r="Q150" s="10"/>
    </row>
    <row r="151" spans="1:17" ht="30" customHeight="1" thickBot="1" x14ac:dyDescent="0.25">
      <c r="A151" s="77" t="s">
        <v>222</v>
      </c>
      <c r="B151" s="72">
        <v>400</v>
      </c>
      <c r="C151" s="132" t="s">
        <v>52</v>
      </c>
      <c r="D151" s="72">
        <v>10</v>
      </c>
      <c r="E151" s="72" t="s">
        <v>223</v>
      </c>
      <c r="F151" s="72"/>
      <c r="G151" s="72">
        <f>G152</f>
        <v>39.6</v>
      </c>
      <c r="H151" s="72">
        <f>H152</f>
        <v>0</v>
      </c>
      <c r="I151" s="10"/>
      <c r="J151" s="39"/>
      <c r="K151" s="10"/>
      <c r="L151" s="10"/>
      <c r="M151" s="10"/>
      <c r="N151" s="10"/>
      <c r="O151" s="22"/>
      <c r="P151" s="10"/>
      <c r="Q151" s="10"/>
    </row>
    <row r="152" spans="1:17" ht="26.25" thickBot="1" x14ac:dyDescent="0.25">
      <c r="A152" s="76" t="s">
        <v>34</v>
      </c>
      <c r="B152" s="72">
        <v>400</v>
      </c>
      <c r="C152" s="132" t="s">
        <v>52</v>
      </c>
      <c r="D152" s="72">
        <v>10</v>
      </c>
      <c r="E152" s="72" t="s">
        <v>223</v>
      </c>
      <c r="F152" s="72">
        <v>600</v>
      </c>
      <c r="G152" s="72">
        <v>39.6</v>
      </c>
      <c r="H152" s="72">
        <v>0</v>
      </c>
      <c r="I152" s="10">
        <f t="shared" ref="I152:Q152" si="53">SUM(I153+I163+I166)</f>
        <v>2342</v>
      </c>
      <c r="J152" s="39">
        <f>SUM(J153+J163+J166)</f>
        <v>0</v>
      </c>
      <c r="K152" s="10">
        <f t="shared" si="53"/>
        <v>0</v>
      </c>
      <c r="L152" s="10">
        <f t="shared" si="53"/>
        <v>0</v>
      </c>
      <c r="M152" s="10">
        <f t="shared" si="53"/>
        <v>0</v>
      </c>
      <c r="N152" s="10">
        <f t="shared" si="53"/>
        <v>0</v>
      </c>
      <c r="O152" s="22">
        <f t="shared" si="53"/>
        <v>0</v>
      </c>
      <c r="P152" s="10">
        <f t="shared" si="53"/>
        <v>0</v>
      </c>
      <c r="Q152" s="10">
        <f t="shared" si="53"/>
        <v>0</v>
      </c>
    </row>
    <row r="153" spans="1:17" ht="26.25" thickBot="1" x14ac:dyDescent="0.25">
      <c r="A153" s="77" t="s">
        <v>224</v>
      </c>
      <c r="B153" s="72">
        <v>400</v>
      </c>
      <c r="C153" s="132" t="s">
        <v>52</v>
      </c>
      <c r="D153" s="72">
        <v>10</v>
      </c>
      <c r="E153" s="72" t="s">
        <v>225</v>
      </c>
      <c r="F153" s="72"/>
      <c r="G153" s="72">
        <f>G154</f>
        <v>38</v>
      </c>
      <c r="H153" s="72">
        <f>H154</f>
        <v>38</v>
      </c>
      <c r="I153" s="10">
        <f t="shared" ref="I153:Q153" si="54">SUM(I154+I156+I159+I161)</f>
        <v>2342</v>
      </c>
      <c r="J153" s="39">
        <f>SUM(J154+J156+J159+J161)</f>
        <v>0</v>
      </c>
      <c r="K153" s="10">
        <f t="shared" si="54"/>
        <v>0</v>
      </c>
      <c r="L153" s="10">
        <f t="shared" si="54"/>
        <v>0</v>
      </c>
      <c r="M153" s="10">
        <f t="shared" si="54"/>
        <v>0</v>
      </c>
      <c r="N153" s="10">
        <f t="shared" si="54"/>
        <v>0</v>
      </c>
      <c r="O153" s="22">
        <f t="shared" si="54"/>
        <v>0</v>
      </c>
      <c r="P153" s="10">
        <f t="shared" si="54"/>
        <v>0</v>
      </c>
      <c r="Q153" s="10">
        <f t="shared" si="54"/>
        <v>0</v>
      </c>
    </row>
    <row r="154" spans="1:17" ht="27.75" customHeight="1" thickBot="1" x14ac:dyDescent="0.25">
      <c r="A154" s="76" t="s">
        <v>134</v>
      </c>
      <c r="B154" s="72">
        <v>400</v>
      </c>
      <c r="C154" s="132" t="s">
        <v>52</v>
      </c>
      <c r="D154" s="72">
        <v>10</v>
      </c>
      <c r="E154" s="72" t="s">
        <v>225</v>
      </c>
      <c r="F154" s="72">
        <v>200</v>
      </c>
      <c r="G154" s="72">
        <v>38</v>
      </c>
      <c r="H154" s="72">
        <v>38</v>
      </c>
      <c r="I154" s="10">
        <f t="shared" ref="I154:Q154" si="55">SUM(I155)</f>
        <v>0</v>
      </c>
      <c r="J154" s="39">
        <f t="shared" si="55"/>
        <v>0</v>
      </c>
      <c r="K154" s="10">
        <f t="shared" si="55"/>
        <v>0</v>
      </c>
      <c r="L154" s="10">
        <f t="shared" si="55"/>
        <v>0</v>
      </c>
      <c r="M154" s="10">
        <f t="shared" si="55"/>
        <v>0</v>
      </c>
      <c r="N154" s="10">
        <f t="shared" si="55"/>
        <v>0</v>
      </c>
      <c r="O154" s="22">
        <f t="shared" si="55"/>
        <v>0</v>
      </c>
      <c r="P154" s="10">
        <f t="shared" si="55"/>
        <v>0</v>
      </c>
      <c r="Q154" s="10">
        <f t="shared" si="55"/>
        <v>0</v>
      </c>
    </row>
    <row r="155" spans="1:17" ht="23.25" customHeight="1" thickBot="1" x14ac:dyDescent="0.25">
      <c r="A155" s="77" t="s">
        <v>35</v>
      </c>
      <c r="B155" s="72">
        <v>400</v>
      </c>
      <c r="C155" s="132" t="s">
        <v>52</v>
      </c>
      <c r="D155" s="72">
        <v>10</v>
      </c>
      <c r="E155" s="72" t="s">
        <v>226</v>
      </c>
      <c r="F155" s="72"/>
      <c r="G155" s="72">
        <f>G156</f>
        <v>55</v>
      </c>
      <c r="H155" s="72">
        <f>H156</f>
        <v>55</v>
      </c>
      <c r="I155" s="10"/>
      <c r="J155" s="39"/>
      <c r="K155" s="10"/>
      <c r="L155" s="10"/>
      <c r="M155" s="10"/>
      <c r="N155" s="10"/>
      <c r="O155" s="22"/>
      <c r="P155" s="10"/>
      <c r="Q155" s="10"/>
    </row>
    <row r="156" spans="1:17" ht="26.25" thickBot="1" x14ac:dyDescent="0.25">
      <c r="A156" s="76" t="s">
        <v>134</v>
      </c>
      <c r="B156" s="72">
        <v>400</v>
      </c>
      <c r="C156" s="132" t="s">
        <v>52</v>
      </c>
      <c r="D156" s="72">
        <v>10</v>
      </c>
      <c r="E156" s="72" t="s">
        <v>226</v>
      </c>
      <c r="F156" s="72">
        <v>200</v>
      </c>
      <c r="G156" s="72">
        <v>55</v>
      </c>
      <c r="H156" s="72">
        <v>55</v>
      </c>
      <c r="I156" s="10">
        <f t="shared" ref="I156:Q156" si="56">SUM(I157:I158)</f>
        <v>2150</v>
      </c>
      <c r="J156" s="39">
        <f>SUM(J157:J158)</f>
        <v>0</v>
      </c>
      <c r="K156" s="10">
        <f t="shared" si="56"/>
        <v>0</v>
      </c>
      <c r="L156" s="10">
        <f t="shared" si="56"/>
        <v>0</v>
      </c>
      <c r="M156" s="10">
        <f t="shared" si="56"/>
        <v>0</v>
      </c>
      <c r="N156" s="10">
        <f t="shared" si="56"/>
        <v>0</v>
      </c>
      <c r="O156" s="22">
        <f t="shared" si="56"/>
        <v>0</v>
      </c>
      <c r="P156" s="10">
        <f t="shared" si="56"/>
        <v>0</v>
      </c>
      <c r="Q156" s="10">
        <f t="shared" si="56"/>
        <v>0</v>
      </c>
    </row>
    <row r="157" spans="1:17" ht="0.75" hidden="1" customHeight="1" thickBot="1" x14ac:dyDescent="0.25">
      <c r="A157" s="77" t="s">
        <v>227</v>
      </c>
      <c r="B157" s="72">
        <v>400</v>
      </c>
      <c r="C157" s="132" t="s">
        <v>52</v>
      </c>
      <c r="D157" s="72">
        <v>10</v>
      </c>
      <c r="E157" s="72" t="s">
        <v>228</v>
      </c>
      <c r="F157" s="72"/>
      <c r="G157" s="72">
        <f>G158</f>
        <v>0</v>
      </c>
      <c r="H157" s="72">
        <f>H158</f>
        <v>0</v>
      </c>
      <c r="I157" s="10">
        <v>2074</v>
      </c>
      <c r="J157" s="39"/>
      <c r="K157" s="10"/>
      <c r="L157" s="10"/>
      <c r="M157" s="10"/>
      <c r="N157" s="10"/>
      <c r="O157" s="22"/>
      <c r="P157" s="10"/>
      <c r="Q157" s="10"/>
    </row>
    <row r="158" spans="1:17" hidden="1" thickBot="1" x14ac:dyDescent="0.25">
      <c r="A158" s="470" t="s">
        <v>134</v>
      </c>
      <c r="B158" s="468">
        <v>400</v>
      </c>
      <c r="C158" s="472" t="s">
        <v>52</v>
      </c>
      <c r="D158" s="468">
        <v>10</v>
      </c>
      <c r="E158" s="468" t="s">
        <v>228</v>
      </c>
      <c r="F158" s="468">
        <v>200</v>
      </c>
      <c r="G158" s="468">
        <v>0</v>
      </c>
      <c r="H158" s="468">
        <v>0</v>
      </c>
      <c r="I158" s="10">
        <v>76</v>
      </c>
      <c r="J158" s="39"/>
      <c r="K158" s="10"/>
      <c r="L158" s="10"/>
      <c r="M158" s="10"/>
      <c r="N158" s="10"/>
      <c r="O158" s="22"/>
      <c r="P158" s="10"/>
      <c r="Q158" s="10"/>
    </row>
    <row r="159" spans="1:17" hidden="1" thickBot="1" x14ac:dyDescent="0.25">
      <c r="A159" s="471"/>
      <c r="B159" s="469"/>
      <c r="C159" s="473"/>
      <c r="D159" s="469"/>
      <c r="E159" s="469"/>
      <c r="F159" s="469"/>
      <c r="G159" s="469"/>
      <c r="H159" s="469"/>
      <c r="I159" s="10">
        <f t="shared" ref="I159:Q159" si="57">SUM(I160)</f>
        <v>192</v>
      </c>
      <c r="J159" s="39">
        <f t="shared" si="57"/>
        <v>0</v>
      </c>
      <c r="K159" s="10">
        <f t="shared" si="57"/>
        <v>0</v>
      </c>
      <c r="L159" s="10">
        <f t="shared" si="57"/>
        <v>0</v>
      </c>
      <c r="M159" s="10">
        <f t="shared" si="57"/>
        <v>0</v>
      </c>
      <c r="N159" s="10">
        <f t="shared" si="57"/>
        <v>0</v>
      </c>
      <c r="O159" s="22">
        <f t="shared" si="57"/>
        <v>0</v>
      </c>
      <c r="P159" s="10">
        <f t="shared" si="57"/>
        <v>0</v>
      </c>
      <c r="Q159" s="10">
        <f t="shared" si="57"/>
        <v>0</v>
      </c>
    </row>
    <row r="160" spans="1:17" ht="32.25" customHeight="1" thickBot="1" x14ac:dyDescent="0.25">
      <c r="A160" s="83" t="s">
        <v>66</v>
      </c>
      <c r="B160" s="75">
        <v>400</v>
      </c>
      <c r="C160" s="133" t="s">
        <v>52</v>
      </c>
      <c r="D160" s="75">
        <v>14</v>
      </c>
      <c r="E160" s="75"/>
      <c r="F160" s="75"/>
      <c r="G160" s="75">
        <f>G161</f>
        <v>1255.2</v>
      </c>
      <c r="H160" s="75">
        <f>H161</f>
        <v>600</v>
      </c>
      <c r="I160" s="10">
        <v>192</v>
      </c>
      <c r="J160" s="39"/>
      <c r="K160" s="10"/>
      <c r="L160" s="10"/>
      <c r="M160" s="10"/>
      <c r="N160" s="10"/>
      <c r="O160" s="22"/>
      <c r="P160" s="10"/>
      <c r="Q160" s="10"/>
    </row>
    <row r="161" spans="1:17" ht="33.75" customHeight="1" thickBot="1" x14ac:dyDescent="0.25">
      <c r="A161" s="77" t="s">
        <v>215</v>
      </c>
      <c r="B161" s="72">
        <v>400</v>
      </c>
      <c r="C161" s="132" t="s">
        <v>52</v>
      </c>
      <c r="D161" s="72">
        <v>14</v>
      </c>
      <c r="E161" s="72" t="s">
        <v>18</v>
      </c>
      <c r="F161" s="72"/>
      <c r="G161" s="72">
        <f>G163+G170</f>
        <v>1255.2</v>
      </c>
      <c r="H161" s="72">
        <f>H163+H170</f>
        <v>600</v>
      </c>
      <c r="I161" s="10">
        <f t="shared" ref="I161:Q161" si="58">SUM(I162)</f>
        <v>0</v>
      </c>
      <c r="J161" s="39">
        <f t="shared" si="58"/>
        <v>0</v>
      </c>
      <c r="K161" s="10">
        <f t="shared" si="58"/>
        <v>0</v>
      </c>
      <c r="L161" s="10">
        <f t="shared" si="58"/>
        <v>0</v>
      </c>
      <c r="M161" s="10">
        <f t="shared" si="58"/>
        <v>0</v>
      </c>
      <c r="N161" s="10">
        <f t="shared" si="58"/>
        <v>0</v>
      </c>
      <c r="O161" s="22">
        <f t="shared" si="58"/>
        <v>0</v>
      </c>
      <c r="P161" s="10">
        <f t="shared" si="58"/>
        <v>0</v>
      </c>
      <c r="Q161" s="10">
        <f t="shared" si="58"/>
        <v>0</v>
      </c>
    </row>
    <row r="162" spans="1:17" ht="35.25" customHeight="1" thickBot="1" x14ac:dyDescent="0.25">
      <c r="A162" s="83" t="s">
        <v>229</v>
      </c>
      <c r="B162" s="75">
        <v>400</v>
      </c>
      <c r="C162" s="133" t="s">
        <v>52</v>
      </c>
      <c r="D162" s="75">
        <v>14</v>
      </c>
      <c r="E162" s="75" t="s">
        <v>98</v>
      </c>
      <c r="F162" s="75"/>
      <c r="G162" s="75">
        <f>G163</f>
        <v>1255.2</v>
      </c>
      <c r="H162" s="75">
        <f>H163</f>
        <v>600</v>
      </c>
      <c r="I162" s="10"/>
      <c r="J162" s="39"/>
      <c r="K162" s="10"/>
      <c r="L162" s="10"/>
      <c r="M162" s="10"/>
      <c r="N162" s="10"/>
      <c r="O162" s="22"/>
      <c r="P162" s="10"/>
      <c r="Q162" s="10"/>
    </row>
    <row r="163" spans="1:17" ht="12.75" customHeight="1" thickBot="1" x14ac:dyDescent="0.25">
      <c r="A163" s="77" t="s">
        <v>230</v>
      </c>
      <c r="B163" s="72">
        <v>400</v>
      </c>
      <c r="C163" s="132" t="s">
        <v>52</v>
      </c>
      <c r="D163" s="72">
        <v>14</v>
      </c>
      <c r="E163" s="72" t="s">
        <v>99</v>
      </c>
      <c r="F163" s="72"/>
      <c r="G163" s="72">
        <f>G164+G166+G168</f>
        <v>1255.2</v>
      </c>
      <c r="H163" s="72">
        <f>H164+H166+H168</f>
        <v>600</v>
      </c>
      <c r="I163" s="9">
        <f t="shared" ref="I163:Q164" si="59">SUM(I164)</f>
        <v>0</v>
      </c>
      <c r="J163" s="38">
        <f t="shared" si="59"/>
        <v>0</v>
      </c>
      <c r="K163" s="9">
        <f t="shared" si="59"/>
        <v>0</v>
      </c>
      <c r="L163" s="9">
        <f t="shared" si="59"/>
        <v>0</v>
      </c>
      <c r="M163" s="9">
        <f t="shared" si="59"/>
        <v>0</v>
      </c>
      <c r="N163" s="9">
        <f t="shared" si="59"/>
        <v>0</v>
      </c>
      <c r="O163" s="33">
        <f t="shared" si="59"/>
        <v>0</v>
      </c>
      <c r="P163" s="9">
        <f t="shared" si="59"/>
        <v>0</v>
      </c>
      <c r="Q163" s="9">
        <f t="shared" si="59"/>
        <v>0</v>
      </c>
    </row>
    <row r="164" spans="1:17" ht="18.75" customHeight="1" thickBot="1" x14ac:dyDescent="0.25">
      <c r="A164" s="77" t="s">
        <v>231</v>
      </c>
      <c r="B164" s="72">
        <v>400</v>
      </c>
      <c r="C164" s="132" t="s">
        <v>52</v>
      </c>
      <c r="D164" s="72">
        <v>14</v>
      </c>
      <c r="E164" s="72" t="s">
        <v>232</v>
      </c>
      <c r="F164" s="72"/>
      <c r="G164" s="72">
        <f>G165</f>
        <v>655.20000000000005</v>
      </c>
      <c r="H164" s="72">
        <f>H165</f>
        <v>0</v>
      </c>
      <c r="I164" s="9">
        <f t="shared" si="59"/>
        <v>0</v>
      </c>
      <c r="J164" s="38">
        <f t="shared" si="59"/>
        <v>0</v>
      </c>
      <c r="K164" s="9">
        <f t="shared" si="59"/>
        <v>0</v>
      </c>
      <c r="L164" s="9">
        <f t="shared" si="59"/>
        <v>0</v>
      </c>
      <c r="M164" s="9">
        <f t="shared" si="59"/>
        <v>0</v>
      </c>
      <c r="N164" s="9">
        <f t="shared" si="59"/>
        <v>0</v>
      </c>
      <c r="O164" s="33">
        <f t="shared" si="59"/>
        <v>0</v>
      </c>
      <c r="P164" s="9">
        <f t="shared" si="59"/>
        <v>0</v>
      </c>
      <c r="Q164" s="9">
        <f t="shared" si="59"/>
        <v>0</v>
      </c>
    </row>
    <row r="165" spans="1:17" ht="40.5" customHeight="1" thickBot="1" x14ac:dyDescent="0.25">
      <c r="A165" s="76" t="s">
        <v>34</v>
      </c>
      <c r="B165" s="72">
        <v>400</v>
      </c>
      <c r="C165" s="132" t="s">
        <v>52</v>
      </c>
      <c r="D165" s="72">
        <v>14</v>
      </c>
      <c r="E165" s="72" t="s">
        <v>232</v>
      </c>
      <c r="F165" s="72">
        <v>600</v>
      </c>
      <c r="G165" s="72">
        <v>655.20000000000005</v>
      </c>
      <c r="H165" s="72">
        <v>0</v>
      </c>
      <c r="I165" s="10"/>
      <c r="J165" s="39"/>
      <c r="K165" s="10"/>
      <c r="L165" s="10"/>
      <c r="M165" s="10"/>
      <c r="N165" s="10"/>
      <c r="O165" s="22"/>
      <c r="P165" s="10"/>
      <c r="Q165" s="10"/>
    </row>
    <row r="166" spans="1:17" ht="32.25" hidden="1" customHeight="1" thickBot="1" x14ac:dyDescent="0.25">
      <c r="A166" s="77" t="s">
        <v>233</v>
      </c>
      <c r="B166" s="72">
        <v>400</v>
      </c>
      <c r="C166" s="132" t="s">
        <v>52</v>
      </c>
      <c r="D166" s="72">
        <v>14</v>
      </c>
      <c r="E166" s="72" t="s">
        <v>234</v>
      </c>
      <c r="F166" s="72"/>
      <c r="G166" s="72">
        <f>G167</f>
        <v>0</v>
      </c>
      <c r="H166" s="72">
        <f>H167</f>
        <v>0</v>
      </c>
      <c r="I166" s="9">
        <f t="shared" ref="I166:Q166" si="60">SUM(I167+I169)</f>
        <v>0</v>
      </c>
      <c r="J166" s="38">
        <f>SUM(J167+J169)</f>
        <v>0</v>
      </c>
      <c r="K166" s="9">
        <f t="shared" si="60"/>
        <v>0</v>
      </c>
      <c r="L166" s="9">
        <f t="shared" si="60"/>
        <v>0</v>
      </c>
      <c r="M166" s="9">
        <f t="shared" si="60"/>
        <v>0</v>
      </c>
      <c r="N166" s="9">
        <f t="shared" si="60"/>
        <v>0</v>
      </c>
      <c r="O166" s="33">
        <f t="shared" si="60"/>
        <v>0</v>
      </c>
      <c r="P166" s="9">
        <f t="shared" si="60"/>
        <v>0</v>
      </c>
      <c r="Q166" s="9">
        <f t="shared" si="60"/>
        <v>0</v>
      </c>
    </row>
    <row r="167" spans="1:17" ht="42.75" hidden="1" customHeight="1" thickBot="1" x14ac:dyDescent="0.25">
      <c r="A167" s="76" t="s">
        <v>25</v>
      </c>
      <c r="B167" s="72">
        <v>400</v>
      </c>
      <c r="C167" s="132" t="s">
        <v>52</v>
      </c>
      <c r="D167" s="72">
        <v>14</v>
      </c>
      <c r="E167" s="72" t="s">
        <v>234</v>
      </c>
      <c r="F167" s="72">
        <v>100</v>
      </c>
      <c r="G167" s="72">
        <v>0</v>
      </c>
      <c r="H167" s="72">
        <v>0</v>
      </c>
      <c r="I167" s="10">
        <f t="shared" ref="I167:Q167" si="61">SUM(I168)</f>
        <v>0</v>
      </c>
      <c r="J167" s="39">
        <f t="shared" si="61"/>
        <v>0</v>
      </c>
      <c r="K167" s="10">
        <f t="shared" si="61"/>
        <v>0</v>
      </c>
      <c r="L167" s="10">
        <f t="shared" si="61"/>
        <v>0</v>
      </c>
      <c r="M167" s="10">
        <f t="shared" si="61"/>
        <v>0</v>
      </c>
      <c r="N167" s="10">
        <f t="shared" si="61"/>
        <v>0</v>
      </c>
      <c r="O167" s="22">
        <f t="shared" si="61"/>
        <v>0</v>
      </c>
      <c r="P167" s="10">
        <f t="shared" si="61"/>
        <v>0</v>
      </c>
      <c r="Q167" s="10">
        <f t="shared" si="61"/>
        <v>0</v>
      </c>
    </row>
    <row r="168" spans="1:17" ht="30" customHeight="1" thickBot="1" x14ac:dyDescent="0.25">
      <c r="A168" s="77" t="s">
        <v>235</v>
      </c>
      <c r="B168" s="72">
        <v>400</v>
      </c>
      <c r="C168" s="132" t="s">
        <v>52</v>
      </c>
      <c r="D168" s="72">
        <v>14</v>
      </c>
      <c r="E168" s="72" t="s">
        <v>236</v>
      </c>
      <c r="F168" s="72"/>
      <c r="G168" s="72">
        <f>G169</f>
        <v>600</v>
      </c>
      <c r="H168" s="72">
        <f>H169</f>
        <v>600</v>
      </c>
      <c r="I168" s="10"/>
      <c r="J168" s="39"/>
      <c r="K168" s="10"/>
      <c r="L168" s="10"/>
      <c r="M168" s="10"/>
      <c r="N168" s="10"/>
      <c r="O168" s="22"/>
      <c r="P168" s="10"/>
      <c r="Q168" s="10"/>
    </row>
    <row r="169" spans="1:17" ht="30" customHeight="1" thickBot="1" x14ac:dyDescent="0.25">
      <c r="A169" s="76" t="s">
        <v>134</v>
      </c>
      <c r="B169" s="72">
        <v>400</v>
      </c>
      <c r="C169" s="132" t="s">
        <v>52</v>
      </c>
      <c r="D169" s="72">
        <v>14</v>
      </c>
      <c r="E169" s="72" t="s">
        <v>236</v>
      </c>
      <c r="F169" s="72">
        <v>200</v>
      </c>
      <c r="G169" s="72">
        <v>600</v>
      </c>
      <c r="H169" s="72">
        <v>600</v>
      </c>
      <c r="I169" s="9">
        <f t="shared" ref="I169:Q169" si="62">SUM(I170)</f>
        <v>0</v>
      </c>
      <c r="J169" s="38">
        <f t="shared" si="62"/>
        <v>0</v>
      </c>
      <c r="K169" s="9">
        <f t="shared" si="62"/>
        <v>0</v>
      </c>
      <c r="L169" s="9">
        <f t="shared" si="62"/>
        <v>0</v>
      </c>
      <c r="M169" s="9">
        <f t="shared" si="62"/>
        <v>0</v>
      </c>
      <c r="N169" s="9">
        <f t="shared" si="62"/>
        <v>0</v>
      </c>
      <c r="O169" s="33">
        <f t="shared" si="62"/>
        <v>0</v>
      </c>
      <c r="P169" s="9">
        <f t="shared" si="62"/>
        <v>0</v>
      </c>
      <c r="Q169" s="9">
        <f t="shared" si="62"/>
        <v>0</v>
      </c>
    </row>
    <row r="170" spans="1:17" ht="30" hidden="1" customHeight="1" thickBot="1" x14ac:dyDescent="0.25">
      <c r="A170" s="77" t="s">
        <v>237</v>
      </c>
      <c r="B170" s="72">
        <v>400</v>
      </c>
      <c r="C170" s="132" t="s">
        <v>52</v>
      </c>
      <c r="D170" s="72">
        <v>14</v>
      </c>
      <c r="E170" s="72" t="s">
        <v>40</v>
      </c>
      <c r="F170" s="72"/>
      <c r="G170" s="72">
        <f t="shared" ref="G170:H172" si="63">G171</f>
        <v>0</v>
      </c>
      <c r="H170" s="72">
        <f t="shared" si="63"/>
        <v>0</v>
      </c>
      <c r="I170" s="10"/>
      <c r="J170" s="39"/>
      <c r="K170" s="10"/>
      <c r="L170" s="10"/>
      <c r="M170" s="10"/>
      <c r="N170" s="10"/>
      <c r="O170" s="22"/>
      <c r="P170" s="10"/>
      <c r="Q170" s="10"/>
    </row>
    <row r="171" spans="1:17" ht="26.25" hidden="1" thickBot="1" x14ac:dyDescent="0.25">
      <c r="A171" s="77" t="s">
        <v>238</v>
      </c>
      <c r="B171" s="72">
        <v>400</v>
      </c>
      <c r="C171" s="132" t="s">
        <v>52</v>
      </c>
      <c r="D171" s="72">
        <v>14</v>
      </c>
      <c r="E171" s="72" t="s">
        <v>77</v>
      </c>
      <c r="F171" s="72"/>
      <c r="G171" s="72">
        <f t="shared" si="63"/>
        <v>0</v>
      </c>
      <c r="H171" s="72">
        <f t="shared" si="63"/>
        <v>0</v>
      </c>
      <c r="I171" s="10" t="e">
        <f>SUM(I172+#REF!+I179+I200+#REF!)</f>
        <v>#REF!</v>
      </c>
      <c r="J171" s="39" t="e">
        <f>SUM(J172+#REF!+J179+J200+#REF!)</f>
        <v>#REF!</v>
      </c>
      <c r="K171" s="10" t="e">
        <f>SUM(K172+#REF!+K179+K200+#REF!)</f>
        <v>#REF!</v>
      </c>
      <c r="L171" s="10" t="e">
        <f>SUM(L172+#REF!+L179+L200+#REF!)</f>
        <v>#REF!</v>
      </c>
      <c r="M171" s="10" t="e">
        <f>SUM(M172+#REF!+M179+M200+#REF!)</f>
        <v>#REF!</v>
      </c>
      <c r="N171" s="10" t="e">
        <f>SUM(N172+#REF!+N179+N200+#REF!)</f>
        <v>#REF!</v>
      </c>
      <c r="O171" s="22" t="e">
        <f>SUM(O172+#REF!+O179+O200+#REF!)</f>
        <v>#REF!</v>
      </c>
      <c r="P171" s="10" t="e">
        <f>SUM(P172+#REF!+P179+P200+#REF!)</f>
        <v>#REF!</v>
      </c>
      <c r="Q171" s="10" t="e">
        <f>SUM(Q172+#REF!+Q179+Q200+#REF!)</f>
        <v>#REF!</v>
      </c>
    </row>
    <row r="172" spans="1:17" ht="36.75" hidden="1" customHeight="1" thickBot="1" x14ac:dyDescent="0.25">
      <c r="A172" s="77" t="s">
        <v>239</v>
      </c>
      <c r="B172" s="72">
        <v>400</v>
      </c>
      <c r="C172" s="132" t="s">
        <v>52</v>
      </c>
      <c r="D172" s="72">
        <v>14</v>
      </c>
      <c r="E172" s="72" t="s">
        <v>240</v>
      </c>
      <c r="F172" s="72"/>
      <c r="G172" s="72">
        <f t="shared" si="63"/>
        <v>0</v>
      </c>
      <c r="H172" s="72">
        <f t="shared" si="63"/>
        <v>0</v>
      </c>
      <c r="I172" s="10" t="e">
        <f>SUM(I173+#REF!)</f>
        <v>#REF!</v>
      </c>
      <c r="J172" s="39" t="e">
        <f>SUM(J173+#REF!)</f>
        <v>#REF!</v>
      </c>
      <c r="K172" s="10" t="e">
        <f>SUM(K173+#REF!)</f>
        <v>#REF!</v>
      </c>
      <c r="L172" s="10" t="e">
        <f>SUM(L173+#REF!)</f>
        <v>#REF!</v>
      </c>
      <c r="M172" s="10" t="e">
        <f>SUM(M173+#REF!)</f>
        <v>#REF!</v>
      </c>
      <c r="N172" s="10" t="e">
        <f>SUM(N173+#REF!)</f>
        <v>#REF!</v>
      </c>
      <c r="O172" s="22" t="e">
        <f>SUM(O173+#REF!)</f>
        <v>#REF!</v>
      </c>
      <c r="P172" s="10" t="e">
        <f>SUM(P173+#REF!)</f>
        <v>#REF!</v>
      </c>
      <c r="Q172" s="10" t="e">
        <f>SUM(Q173+#REF!)</f>
        <v>#REF!</v>
      </c>
    </row>
    <row r="173" spans="1:17" ht="28.5" hidden="1" customHeight="1" thickBot="1" x14ac:dyDescent="0.25">
      <c r="A173" s="76" t="s">
        <v>34</v>
      </c>
      <c r="B173" s="72">
        <v>400</v>
      </c>
      <c r="C173" s="132" t="s">
        <v>52</v>
      </c>
      <c r="D173" s="72">
        <v>14</v>
      </c>
      <c r="E173" s="72" t="s">
        <v>240</v>
      </c>
      <c r="F173" s="72">
        <v>600</v>
      </c>
      <c r="G173" s="72">
        <v>0</v>
      </c>
      <c r="H173" s="72">
        <v>0</v>
      </c>
      <c r="I173" s="10" t="e">
        <f>SUM(#REF!)</f>
        <v>#REF!</v>
      </c>
      <c r="J173" s="39" t="e">
        <f>SUM(#REF!)</f>
        <v>#REF!</v>
      </c>
      <c r="K173" s="10" t="e">
        <f>SUM(#REF!)</f>
        <v>#REF!</v>
      </c>
      <c r="L173" s="10" t="e">
        <f>SUM(#REF!)</f>
        <v>#REF!</v>
      </c>
      <c r="M173" s="10" t="e">
        <f>SUM(#REF!)</f>
        <v>#REF!</v>
      </c>
      <c r="N173" s="10" t="e">
        <f>SUM(#REF!)</f>
        <v>#REF!</v>
      </c>
      <c r="O173" s="22" t="e">
        <f>SUM(#REF!)</f>
        <v>#REF!</v>
      </c>
      <c r="P173" s="10" t="e">
        <f>SUM(#REF!)</f>
        <v>#REF!</v>
      </c>
      <c r="Q173" s="10" t="e">
        <f>SUM(#REF!)</f>
        <v>#REF!</v>
      </c>
    </row>
    <row r="174" spans="1:17" ht="24" customHeight="1" thickBot="1" x14ac:dyDescent="0.25">
      <c r="A174" s="81" t="s">
        <v>241</v>
      </c>
      <c r="B174" s="82">
        <v>400</v>
      </c>
      <c r="C174" s="134" t="s">
        <v>53</v>
      </c>
      <c r="D174" s="82"/>
      <c r="E174" s="82"/>
      <c r="F174" s="82"/>
      <c r="G174" s="75">
        <f>G175+G182+G199</f>
        <v>75734.8</v>
      </c>
      <c r="H174" s="75">
        <f>H175+H182+H199</f>
        <v>82204.800000000003</v>
      </c>
      <c r="I174" s="10"/>
      <c r="J174" s="39"/>
      <c r="K174" s="10"/>
      <c r="L174" s="10"/>
      <c r="M174" s="10"/>
      <c r="N174" s="10"/>
      <c r="O174" s="22"/>
      <c r="P174" s="10"/>
      <c r="Q174" s="10"/>
    </row>
    <row r="175" spans="1:17" ht="18.75" customHeight="1" thickBot="1" x14ac:dyDescent="0.25">
      <c r="A175" s="74" t="s">
        <v>117</v>
      </c>
      <c r="B175" s="75">
        <v>400</v>
      </c>
      <c r="C175" s="133" t="s">
        <v>53</v>
      </c>
      <c r="D175" s="133" t="s">
        <v>54</v>
      </c>
      <c r="E175" s="75"/>
      <c r="F175" s="75"/>
      <c r="G175" s="75">
        <f t="shared" ref="G175:H178" si="64">G176</f>
        <v>1543</v>
      </c>
      <c r="H175" s="75">
        <f t="shared" si="64"/>
        <v>1543</v>
      </c>
      <c r="I175" s="10">
        <f t="shared" ref="I175:Q175" si="65">SUM(I176)</f>
        <v>0</v>
      </c>
      <c r="J175" s="39">
        <f t="shared" si="65"/>
        <v>0</v>
      </c>
      <c r="K175" s="10">
        <f t="shared" si="65"/>
        <v>0</v>
      </c>
      <c r="L175" s="10">
        <f t="shared" si="65"/>
        <v>0</v>
      </c>
      <c r="M175" s="10">
        <f t="shared" si="65"/>
        <v>0</v>
      </c>
      <c r="N175" s="10">
        <f t="shared" si="65"/>
        <v>0</v>
      </c>
      <c r="O175" s="22">
        <f t="shared" si="65"/>
        <v>0</v>
      </c>
      <c r="P175" s="10">
        <f t="shared" si="65"/>
        <v>0</v>
      </c>
      <c r="Q175" s="10">
        <f t="shared" si="65"/>
        <v>0</v>
      </c>
    </row>
    <row r="176" spans="1:17" ht="45" customHeight="1" thickBot="1" x14ac:dyDescent="0.25">
      <c r="A176" s="349" t="s">
        <v>242</v>
      </c>
      <c r="B176" s="72">
        <v>400</v>
      </c>
      <c r="C176" s="132" t="s">
        <v>53</v>
      </c>
      <c r="D176" s="132" t="s">
        <v>54</v>
      </c>
      <c r="E176" s="72" t="s">
        <v>120</v>
      </c>
      <c r="F176" s="72"/>
      <c r="G176" s="72">
        <f t="shared" si="64"/>
        <v>1543</v>
      </c>
      <c r="H176" s="72">
        <f t="shared" si="64"/>
        <v>1543</v>
      </c>
      <c r="I176" s="10"/>
      <c r="J176" s="39"/>
      <c r="K176" s="10"/>
      <c r="L176" s="10"/>
      <c r="M176" s="10"/>
      <c r="N176" s="10"/>
      <c r="O176" s="22"/>
      <c r="P176" s="10"/>
      <c r="Q176" s="10"/>
    </row>
    <row r="177" spans="1:17" ht="27.75" customHeight="1" thickBot="1" x14ac:dyDescent="0.25">
      <c r="A177" s="73" t="s">
        <v>243</v>
      </c>
      <c r="B177" s="72">
        <v>400</v>
      </c>
      <c r="C177" s="132" t="s">
        <v>53</v>
      </c>
      <c r="D177" s="132" t="s">
        <v>54</v>
      </c>
      <c r="E177" s="72" t="s">
        <v>20</v>
      </c>
      <c r="F177" s="72"/>
      <c r="G177" s="72">
        <f t="shared" si="64"/>
        <v>1543</v>
      </c>
      <c r="H177" s="72">
        <f t="shared" si="64"/>
        <v>1543</v>
      </c>
      <c r="I177" s="10">
        <f t="shared" ref="I177:Q177" si="66">SUM(I178)</f>
        <v>0</v>
      </c>
      <c r="J177" s="39">
        <f t="shared" si="66"/>
        <v>0</v>
      </c>
      <c r="K177" s="10">
        <f t="shared" si="66"/>
        <v>0</v>
      </c>
      <c r="L177" s="10">
        <f t="shared" si="66"/>
        <v>0</v>
      </c>
      <c r="M177" s="10">
        <f t="shared" si="66"/>
        <v>0</v>
      </c>
      <c r="N177" s="10">
        <f t="shared" si="66"/>
        <v>0</v>
      </c>
      <c r="O177" s="22">
        <f t="shared" si="66"/>
        <v>0</v>
      </c>
      <c r="P177" s="10">
        <f t="shared" si="66"/>
        <v>0</v>
      </c>
      <c r="Q177" s="10">
        <f t="shared" si="66"/>
        <v>0</v>
      </c>
    </row>
    <row r="178" spans="1:17" ht="25.5" customHeight="1" thickBot="1" x14ac:dyDescent="0.25">
      <c r="A178" s="73" t="s">
        <v>244</v>
      </c>
      <c r="B178" s="72">
        <v>400</v>
      </c>
      <c r="C178" s="132" t="s">
        <v>53</v>
      </c>
      <c r="D178" s="132" t="s">
        <v>54</v>
      </c>
      <c r="E178" s="72" t="s">
        <v>22</v>
      </c>
      <c r="F178" s="72"/>
      <c r="G178" s="72">
        <f t="shared" si="64"/>
        <v>1543</v>
      </c>
      <c r="H178" s="72">
        <f t="shared" si="64"/>
        <v>1543</v>
      </c>
      <c r="I178" s="10"/>
      <c r="J178" s="39"/>
      <c r="K178" s="10"/>
      <c r="L178" s="10"/>
      <c r="M178" s="10"/>
      <c r="N178" s="10"/>
      <c r="O178" s="22"/>
      <c r="P178" s="10"/>
      <c r="Q178" s="10"/>
    </row>
    <row r="179" spans="1:17" ht="26.25" thickBot="1" x14ac:dyDescent="0.25">
      <c r="A179" s="73" t="s">
        <v>245</v>
      </c>
      <c r="B179" s="72">
        <v>400</v>
      </c>
      <c r="C179" s="132" t="s">
        <v>53</v>
      </c>
      <c r="D179" s="132" t="s">
        <v>54</v>
      </c>
      <c r="E179" s="72" t="s">
        <v>246</v>
      </c>
      <c r="F179" s="72"/>
      <c r="G179" s="72">
        <f>G180+G181</f>
        <v>1543</v>
      </c>
      <c r="H179" s="72">
        <f>H180+H181</f>
        <v>1543</v>
      </c>
      <c r="I179" s="10" t="e">
        <f>SUM(I180+I183+I185+I189+#REF!+I194+I192)</f>
        <v>#REF!</v>
      </c>
      <c r="J179" s="39" t="e">
        <f>SUM(J180+J183+J185+J189+#REF!+J194+J192)</f>
        <v>#REF!</v>
      </c>
      <c r="K179" s="10" t="e">
        <f>SUM(K180+K183+K185+K189+#REF!+K194+K192)</f>
        <v>#REF!</v>
      </c>
      <c r="L179" s="10" t="e">
        <f>SUM(L180+L183+L185+L189+#REF!+L194+L192)</f>
        <v>#REF!</v>
      </c>
      <c r="M179" s="10" t="e">
        <f>SUM(M180+M183+M185+M189+#REF!+M194+M192)</f>
        <v>#REF!</v>
      </c>
      <c r="N179" s="10" t="e">
        <f>SUM(N180+N183+N185+N189+#REF!+N194+N192)</f>
        <v>#REF!</v>
      </c>
      <c r="O179" s="22" t="e">
        <f>SUM(O180+O183+O185+O189+#REF!+O194+O192)</f>
        <v>#REF!</v>
      </c>
      <c r="P179" s="10" t="e">
        <f>SUM(P180+P183+P185+P189+#REF!+P194+P192)</f>
        <v>#REF!</v>
      </c>
      <c r="Q179" s="10" t="e">
        <f>SUM(Q180+Q183+Q185+Q189+#REF!+Q194+Q192)</f>
        <v>#REF!</v>
      </c>
    </row>
    <row r="180" spans="1:17" ht="51.75" thickBot="1" x14ac:dyDescent="0.25">
      <c r="A180" s="69" t="s">
        <v>25</v>
      </c>
      <c r="B180" s="72">
        <v>400</v>
      </c>
      <c r="C180" s="132" t="s">
        <v>53</v>
      </c>
      <c r="D180" s="132" t="s">
        <v>54</v>
      </c>
      <c r="E180" s="72" t="s">
        <v>246</v>
      </c>
      <c r="F180" s="72">
        <v>100</v>
      </c>
      <c r="G180" s="72">
        <v>30.9</v>
      </c>
      <c r="H180" s="72">
        <v>30.9</v>
      </c>
      <c r="I180" s="10">
        <f t="shared" ref="I180:Q180" si="67">SUM(I181+I182)</f>
        <v>11319</v>
      </c>
      <c r="J180" s="39">
        <f>SUM(J181+J182)</f>
        <v>0</v>
      </c>
      <c r="K180" s="10">
        <f t="shared" si="67"/>
        <v>0</v>
      </c>
      <c r="L180" s="10">
        <f t="shared" si="67"/>
        <v>0</v>
      </c>
      <c r="M180" s="10">
        <f t="shared" si="67"/>
        <v>0</v>
      </c>
      <c r="N180" s="10">
        <f t="shared" si="67"/>
        <v>0</v>
      </c>
      <c r="O180" s="22">
        <f t="shared" si="67"/>
        <v>0</v>
      </c>
      <c r="P180" s="10">
        <f t="shared" si="67"/>
        <v>0</v>
      </c>
      <c r="Q180" s="10">
        <f t="shared" si="67"/>
        <v>0</v>
      </c>
    </row>
    <row r="181" spans="1:17" ht="26.25" thickBot="1" x14ac:dyDescent="0.25">
      <c r="A181" s="69" t="s">
        <v>134</v>
      </c>
      <c r="B181" s="72">
        <v>400</v>
      </c>
      <c r="C181" s="132" t="s">
        <v>53</v>
      </c>
      <c r="D181" s="132" t="s">
        <v>54</v>
      </c>
      <c r="E181" s="72" t="s">
        <v>246</v>
      </c>
      <c r="F181" s="72">
        <v>200</v>
      </c>
      <c r="G181" s="72">
        <v>1512.1</v>
      </c>
      <c r="H181" s="72">
        <v>1512.1</v>
      </c>
      <c r="I181" s="10">
        <v>11319</v>
      </c>
      <c r="J181" s="39"/>
      <c r="K181" s="10"/>
      <c r="L181" s="10"/>
      <c r="M181" s="10"/>
      <c r="N181" s="10"/>
      <c r="O181" s="22"/>
      <c r="P181" s="10"/>
      <c r="Q181" s="10"/>
    </row>
    <row r="182" spans="1:17" ht="19.5" customHeight="1" thickBot="1" x14ac:dyDescent="0.25">
      <c r="A182" s="74" t="s">
        <v>247</v>
      </c>
      <c r="B182" s="75">
        <v>400</v>
      </c>
      <c r="C182" s="133" t="s">
        <v>53</v>
      </c>
      <c r="D182" s="133" t="s">
        <v>57</v>
      </c>
      <c r="E182" s="75"/>
      <c r="F182" s="75"/>
      <c r="G182" s="75">
        <f>G183</f>
        <v>74171.8</v>
      </c>
      <c r="H182" s="75">
        <f>H183</f>
        <v>80641.8</v>
      </c>
      <c r="I182" s="10"/>
      <c r="J182" s="39"/>
      <c r="K182" s="10"/>
      <c r="L182" s="10"/>
      <c r="M182" s="10"/>
      <c r="N182" s="10"/>
      <c r="O182" s="22"/>
      <c r="P182" s="10"/>
      <c r="Q182" s="10"/>
    </row>
    <row r="183" spans="1:17" ht="33" customHeight="1" thickBot="1" x14ac:dyDescent="0.25">
      <c r="A183" s="77" t="s">
        <v>248</v>
      </c>
      <c r="B183" s="72">
        <v>400</v>
      </c>
      <c r="C183" s="132" t="s">
        <v>53</v>
      </c>
      <c r="D183" s="132" t="s">
        <v>57</v>
      </c>
      <c r="E183" s="72" t="s">
        <v>249</v>
      </c>
      <c r="F183" s="72"/>
      <c r="G183" s="72">
        <f>G184+G195</f>
        <v>74171.8</v>
      </c>
      <c r="H183" s="72">
        <f>H184+H195</f>
        <v>80641.8</v>
      </c>
      <c r="I183" s="10">
        <f t="shared" ref="I183:Q183" si="68">SUM(I184)</f>
        <v>0</v>
      </c>
      <c r="J183" s="39">
        <f t="shared" si="68"/>
        <v>0</v>
      </c>
      <c r="K183" s="10">
        <f t="shared" si="68"/>
        <v>0</v>
      </c>
      <c r="L183" s="10">
        <f t="shared" si="68"/>
        <v>0</v>
      </c>
      <c r="M183" s="10">
        <f t="shared" si="68"/>
        <v>0</v>
      </c>
      <c r="N183" s="10">
        <f t="shared" si="68"/>
        <v>0</v>
      </c>
      <c r="O183" s="22">
        <f t="shared" si="68"/>
        <v>0</v>
      </c>
      <c r="P183" s="10">
        <f t="shared" si="68"/>
        <v>0</v>
      </c>
      <c r="Q183" s="10">
        <f t="shared" si="68"/>
        <v>0</v>
      </c>
    </row>
    <row r="184" spans="1:17" ht="25.5" customHeight="1" thickBot="1" x14ac:dyDescent="0.25">
      <c r="A184" s="83" t="s">
        <v>250</v>
      </c>
      <c r="B184" s="75">
        <v>400</v>
      </c>
      <c r="C184" s="133" t="s">
        <v>53</v>
      </c>
      <c r="D184" s="133" t="s">
        <v>57</v>
      </c>
      <c r="E184" s="75" t="s">
        <v>251</v>
      </c>
      <c r="F184" s="75"/>
      <c r="G184" s="75">
        <f>G185+G192</f>
        <v>74171.8</v>
      </c>
      <c r="H184" s="75">
        <f>H185+H192</f>
        <v>80641.8</v>
      </c>
      <c r="I184" s="10"/>
      <c r="J184" s="39"/>
      <c r="K184" s="10"/>
      <c r="L184" s="10"/>
      <c r="M184" s="10"/>
      <c r="N184" s="10"/>
      <c r="O184" s="22"/>
      <c r="P184" s="10"/>
      <c r="Q184" s="10"/>
    </row>
    <row r="185" spans="1:17" ht="24.75" customHeight="1" thickBot="1" x14ac:dyDescent="0.25">
      <c r="A185" s="77" t="s">
        <v>252</v>
      </c>
      <c r="B185" s="72">
        <v>400</v>
      </c>
      <c r="C185" s="132" t="s">
        <v>53</v>
      </c>
      <c r="D185" s="132" t="s">
        <v>57</v>
      </c>
      <c r="E185" s="72" t="s">
        <v>253</v>
      </c>
      <c r="F185" s="72"/>
      <c r="G185" s="72">
        <f>G186+G188+G190</f>
        <v>47206</v>
      </c>
      <c r="H185" s="72">
        <f>H186+H188+H190</f>
        <v>53486</v>
      </c>
      <c r="I185" s="10">
        <f t="shared" ref="I185:Q185" si="69">SUM(I186)</f>
        <v>0</v>
      </c>
      <c r="J185" s="39">
        <f t="shared" si="69"/>
        <v>0</v>
      </c>
      <c r="K185" s="10">
        <f t="shared" si="69"/>
        <v>0</v>
      </c>
      <c r="L185" s="10">
        <f t="shared" si="69"/>
        <v>0</v>
      </c>
      <c r="M185" s="10">
        <f t="shared" si="69"/>
        <v>0</v>
      </c>
      <c r="N185" s="10">
        <f t="shared" si="69"/>
        <v>0</v>
      </c>
      <c r="O185" s="22">
        <f t="shared" si="69"/>
        <v>0</v>
      </c>
      <c r="P185" s="10">
        <f t="shared" si="69"/>
        <v>0</v>
      </c>
      <c r="Q185" s="10">
        <f t="shared" si="69"/>
        <v>0</v>
      </c>
    </row>
    <row r="186" spans="1:17" ht="40.5" customHeight="1" thickBot="1" x14ac:dyDescent="0.25">
      <c r="A186" s="77" t="s">
        <v>254</v>
      </c>
      <c r="B186" s="72">
        <v>400</v>
      </c>
      <c r="C186" s="132" t="s">
        <v>53</v>
      </c>
      <c r="D186" s="132" t="s">
        <v>57</v>
      </c>
      <c r="E186" s="72" t="s">
        <v>255</v>
      </c>
      <c r="F186" s="72"/>
      <c r="G186" s="72">
        <f>G187</f>
        <v>20594</v>
      </c>
      <c r="H186" s="72">
        <f>H187</f>
        <v>26141</v>
      </c>
      <c r="I186" s="10"/>
      <c r="J186" s="39"/>
      <c r="K186" s="10"/>
      <c r="L186" s="39"/>
      <c r="M186" s="10"/>
      <c r="N186" s="10"/>
      <c r="O186" s="22"/>
      <c r="P186" s="10"/>
      <c r="Q186" s="10"/>
    </row>
    <row r="187" spans="1:17" ht="42" customHeight="1" thickBot="1" x14ac:dyDescent="0.25">
      <c r="A187" s="76" t="s">
        <v>134</v>
      </c>
      <c r="B187" s="72">
        <v>400</v>
      </c>
      <c r="C187" s="132" t="s">
        <v>53</v>
      </c>
      <c r="D187" s="132" t="s">
        <v>57</v>
      </c>
      <c r="E187" s="72" t="s">
        <v>255</v>
      </c>
      <c r="F187" s="72">
        <v>200</v>
      </c>
      <c r="G187" s="72">
        <v>20594</v>
      </c>
      <c r="H187" s="72">
        <v>26141</v>
      </c>
      <c r="I187" s="10">
        <f t="shared" ref="I187:Q187" si="70">SUM(I188)</f>
        <v>0</v>
      </c>
      <c r="J187" s="39">
        <f t="shared" si="70"/>
        <v>0</v>
      </c>
      <c r="K187" s="10">
        <f t="shared" si="70"/>
        <v>0</v>
      </c>
      <c r="L187" s="10">
        <f t="shared" si="70"/>
        <v>0</v>
      </c>
      <c r="M187" s="10">
        <f t="shared" si="70"/>
        <v>0</v>
      </c>
      <c r="N187" s="10">
        <f t="shared" si="70"/>
        <v>0</v>
      </c>
      <c r="O187" s="22">
        <f t="shared" si="70"/>
        <v>0</v>
      </c>
      <c r="P187" s="10">
        <f t="shared" si="70"/>
        <v>0</v>
      </c>
      <c r="Q187" s="10">
        <f t="shared" si="70"/>
        <v>0</v>
      </c>
    </row>
    <row r="188" spans="1:17" ht="30" customHeight="1" thickBot="1" x14ac:dyDescent="0.25">
      <c r="A188" s="73" t="s">
        <v>256</v>
      </c>
      <c r="B188" s="72">
        <v>400</v>
      </c>
      <c r="C188" s="132" t="s">
        <v>53</v>
      </c>
      <c r="D188" s="132" t="s">
        <v>57</v>
      </c>
      <c r="E188" s="72" t="s">
        <v>257</v>
      </c>
      <c r="F188" s="72"/>
      <c r="G188" s="72">
        <f>G189</f>
        <v>16112</v>
      </c>
      <c r="H188" s="72">
        <f>H189</f>
        <v>16845</v>
      </c>
      <c r="I188" s="10"/>
      <c r="J188" s="39"/>
      <c r="K188" s="10"/>
      <c r="L188" s="10"/>
      <c r="M188" s="10"/>
      <c r="N188" s="10"/>
      <c r="O188" s="22"/>
      <c r="P188" s="10"/>
      <c r="Q188" s="10"/>
    </row>
    <row r="189" spans="1:17" ht="40.5" customHeight="1" thickBot="1" x14ac:dyDescent="0.25">
      <c r="A189" s="76" t="s">
        <v>134</v>
      </c>
      <c r="B189" s="72">
        <v>400</v>
      </c>
      <c r="C189" s="132" t="s">
        <v>53</v>
      </c>
      <c r="D189" s="132" t="s">
        <v>57</v>
      </c>
      <c r="E189" s="72" t="s">
        <v>257</v>
      </c>
      <c r="F189" s="72">
        <v>200</v>
      </c>
      <c r="G189" s="72">
        <v>16112</v>
      </c>
      <c r="H189" s="72">
        <v>16845</v>
      </c>
      <c r="I189" s="10">
        <f t="shared" ref="I189:Q189" si="71">SUM(I190+I191)</f>
        <v>10361</v>
      </c>
      <c r="J189" s="39">
        <f>SUM(J190+J191)</f>
        <v>0</v>
      </c>
      <c r="K189" s="10">
        <f t="shared" si="71"/>
        <v>0</v>
      </c>
      <c r="L189" s="10">
        <f t="shared" si="71"/>
        <v>0</v>
      </c>
      <c r="M189" s="10">
        <f t="shared" si="71"/>
        <v>0</v>
      </c>
      <c r="N189" s="10">
        <f t="shared" si="71"/>
        <v>0</v>
      </c>
      <c r="O189" s="22">
        <f t="shared" si="71"/>
        <v>0</v>
      </c>
      <c r="P189" s="10">
        <f t="shared" si="71"/>
        <v>0</v>
      </c>
      <c r="Q189" s="10">
        <f t="shared" si="71"/>
        <v>0</v>
      </c>
    </row>
    <row r="190" spans="1:17" ht="40.5" customHeight="1" thickBot="1" x14ac:dyDescent="0.25">
      <c r="A190" s="77" t="s">
        <v>258</v>
      </c>
      <c r="B190" s="72">
        <v>400</v>
      </c>
      <c r="C190" s="132" t="s">
        <v>53</v>
      </c>
      <c r="D190" s="132" t="s">
        <v>57</v>
      </c>
      <c r="E190" s="72" t="s">
        <v>259</v>
      </c>
      <c r="F190" s="72"/>
      <c r="G190" s="72">
        <f>G191</f>
        <v>10500</v>
      </c>
      <c r="H190" s="72">
        <f>H191</f>
        <v>10500</v>
      </c>
      <c r="I190" s="10">
        <v>10361</v>
      </c>
      <c r="J190" s="39"/>
      <c r="K190" s="10"/>
      <c r="L190" s="10"/>
      <c r="M190" s="10"/>
      <c r="N190" s="10"/>
      <c r="O190" s="22"/>
      <c r="P190" s="10"/>
      <c r="Q190" s="10"/>
    </row>
    <row r="191" spans="1:17" ht="27.75" customHeight="1" thickBot="1" x14ac:dyDescent="0.25">
      <c r="A191" s="76" t="s">
        <v>134</v>
      </c>
      <c r="B191" s="72">
        <v>400</v>
      </c>
      <c r="C191" s="132" t="s">
        <v>53</v>
      </c>
      <c r="D191" s="132" t="s">
        <v>57</v>
      </c>
      <c r="E191" s="72" t="s">
        <v>259</v>
      </c>
      <c r="F191" s="72">
        <v>200</v>
      </c>
      <c r="G191" s="72">
        <v>10500</v>
      </c>
      <c r="H191" s="72">
        <v>10500</v>
      </c>
      <c r="I191" s="10"/>
      <c r="J191" s="39"/>
      <c r="K191" s="10"/>
      <c r="L191" s="10"/>
      <c r="M191" s="10"/>
      <c r="N191" s="10"/>
      <c r="O191" s="22"/>
      <c r="P191" s="10"/>
      <c r="Q191" s="10"/>
    </row>
    <row r="192" spans="1:17" ht="30.75" customHeight="1" thickBot="1" x14ac:dyDescent="0.25">
      <c r="A192" s="83" t="s">
        <v>260</v>
      </c>
      <c r="B192" s="75">
        <v>400</v>
      </c>
      <c r="C192" s="133" t="s">
        <v>53</v>
      </c>
      <c r="D192" s="133" t="s">
        <v>57</v>
      </c>
      <c r="E192" s="75" t="s">
        <v>261</v>
      </c>
      <c r="F192" s="75"/>
      <c r="G192" s="75">
        <f>G193</f>
        <v>26965.8</v>
      </c>
      <c r="H192" s="75">
        <f>H193</f>
        <v>27155.8</v>
      </c>
      <c r="I192" s="10">
        <f t="shared" ref="I192:Q192" si="72">SUM(I193)</f>
        <v>0</v>
      </c>
      <c r="J192" s="39">
        <f t="shared" si="72"/>
        <v>0</v>
      </c>
      <c r="K192" s="10">
        <f t="shared" si="72"/>
        <v>0</v>
      </c>
      <c r="L192" s="10">
        <f t="shared" si="72"/>
        <v>0</v>
      </c>
      <c r="M192" s="10">
        <f t="shared" si="72"/>
        <v>0</v>
      </c>
      <c r="N192" s="10">
        <f t="shared" si="72"/>
        <v>0</v>
      </c>
      <c r="O192" s="22">
        <f t="shared" si="72"/>
        <v>0</v>
      </c>
      <c r="P192" s="10">
        <f t="shared" si="72"/>
        <v>0</v>
      </c>
      <c r="Q192" s="10">
        <f t="shared" si="72"/>
        <v>0</v>
      </c>
    </row>
    <row r="193" spans="1:17" ht="22.5" customHeight="1" thickBot="1" x14ac:dyDescent="0.25">
      <c r="A193" s="318" t="s">
        <v>541</v>
      </c>
      <c r="B193" s="319">
        <v>400</v>
      </c>
      <c r="C193" s="320" t="s">
        <v>53</v>
      </c>
      <c r="D193" s="320" t="s">
        <v>57</v>
      </c>
      <c r="E193" s="319" t="s">
        <v>542</v>
      </c>
      <c r="F193" s="72"/>
      <c r="G193" s="72">
        <f>G194</f>
        <v>26965.8</v>
      </c>
      <c r="H193" s="72">
        <f>H194</f>
        <v>27155.8</v>
      </c>
      <c r="I193" s="10"/>
      <c r="J193" s="39"/>
      <c r="K193" s="10"/>
      <c r="L193" s="10"/>
      <c r="M193" s="10"/>
      <c r="N193" s="10"/>
      <c r="O193" s="22"/>
      <c r="P193" s="10"/>
      <c r="Q193" s="10"/>
    </row>
    <row r="194" spans="1:17" ht="27" customHeight="1" thickBot="1" x14ac:dyDescent="0.25">
      <c r="A194" s="387" t="s">
        <v>134</v>
      </c>
      <c r="B194" s="321">
        <v>400</v>
      </c>
      <c r="C194" s="322" t="s">
        <v>53</v>
      </c>
      <c r="D194" s="322" t="s">
        <v>57</v>
      </c>
      <c r="E194" s="429" t="s">
        <v>542</v>
      </c>
      <c r="F194" s="297">
        <v>200</v>
      </c>
      <c r="G194" s="72">
        <v>26965.8</v>
      </c>
      <c r="H194" s="72">
        <v>27155.8</v>
      </c>
      <c r="I194" s="10" t="e">
        <f>SUM(#REF!)</f>
        <v>#REF!</v>
      </c>
      <c r="J194" s="39" t="e">
        <f>SUM(#REF!)</f>
        <v>#REF!</v>
      </c>
      <c r="K194" s="10" t="e">
        <f>SUM(#REF!)</f>
        <v>#REF!</v>
      </c>
      <c r="L194" s="10" t="e">
        <f>SUM(#REF!)</f>
        <v>#REF!</v>
      </c>
      <c r="M194" s="10" t="e">
        <f>SUM(#REF!)</f>
        <v>#REF!</v>
      </c>
      <c r="N194" s="10" t="e">
        <f>SUM(#REF!)</f>
        <v>#REF!</v>
      </c>
      <c r="O194" s="22" t="e">
        <f>SUM(#REF!)</f>
        <v>#REF!</v>
      </c>
      <c r="P194" s="10" t="e">
        <f>SUM(#REF!)</f>
        <v>#REF!</v>
      </c>
      <c r="Q194" s="10" t="e">
        <f>SUM(#REF!)</f>
        <v>#REF!</v>
      </c>
    </row>
    <row r="195" spans="1:17" ht="26.25" hidden="1" thickBot="1" x14ac:dyDescent="0.25">
      <c r="A195" s="113" t="s">
        <v>262</v>
      </c>
      <c r="B195" s="114">
        <v>400</v>
      </c>
      <c r="C195" s="144" t="s">
        <v>53</v>
      </c>
      <c r="D195" s="144" t="s">
        <v>57</v>
      </c>
      <c r="E195" s="114" t="s">
        <v>263</v>
      </c>
      <c r="F195" s="115"/>
      <c r="G195" s="142">
        <f t="shared" ref="G195:H197" si="73">G196</f>
        <v>0</v>
      </c>
      <c r="H195" s="142">
        <f t="shared" si="73"/>
        <v>0</v>
      </c>
      <c r="I195" s="10">
        <f t="shared" ref="I195:Q195" si="74">SUM(I196+I198)</f>
        <v>0</v>
      </c>
      <c r="J195" s="39">
        <f>SUM(J196+J198)</f>
        <v>0</v>
      </c>
      <c r="K195" s="10">
        <f t="shared" si="74"/>
        <v>0</v>
      </c>
      <c r="L195" s="10">
        <f t="shared" si="74"/>
        <v>0</v>
      </c>
      <c r="M195" s="10">
        <f t="shared" si="74"/>
        <v>0</v>
      </c>
      <c r="N195" s="10">
        <f t="shared" si="74"/>
        <v>0</v>
      </c>
      <c r="O195" s="22">
        <f t="shared" si="74"/>
        <v>0</v>
      </c>
      <c r="P195" s="10">
        <f t="shared" si="74"/>
        <v>0</v>
      </c>
      <c r="Q195" s="10">
        <f t="shared" si="74"/>
        <v>0</v>
      </c>
    </row>
    <row r="196" spans="1:17" ht="26.25" hidden="1" thickBot="1" x14ac:dyDescent="0.25">
      <c r="A196" s="86" t="s">
        <v>264</v>
      </c>
      <c r="B196" s="87">
        <v>400</v>
      </c>
      <c r="C196" s="136" t="s">
        <v>53</v>
      </c>
      <c r="D196" s="136" t="s">
        <v>57</v>
      </c>
      <c r="E196" s="87" t="s">
        <v>265</v>
      </c>
      <c r="F196" s="88"/>
      <c r="G196" s="70">
        <f t="shared" si="73"/>
        <v>0</v>
      </c>
      <c r="H196" s="70">
        <f t="shared" si="73"/>
        <v>0</v>
      </c>
      <c r="I196" s="10">
        <f t="shared" ref="I196:Q196" si="75">SUM(I197)</f>
        <v>0</v>
      </c>
      <c r="J196" s="39">
        <f t="shared" si="75"/>
        <v>0</v>
      </c>
      <c r="K196" s="10">
        <f t="shared" si="75"/>
        <v>0</v>
      </c>
      <c r="L196" s="10">
        <f t="shared" si="75"/>
        <v>0</v>
      </c>
      <c r="M196" s="10">
        <f t="shared" si="75"/>
        <v>0</v>
      </c>
      <c r="N196" s="10">
        <f t="shared" si="75"/>
        <v>0</v>
      </c>
      <c r="O196" s="22">
        <f t="shared" si="75"/>
        <v>0</v>
      </c>
      <c r="P196" s="10">
        <f t="shared" si="75"/>
        <v>0</v>
      </c>
      <c r="Q196" s="10">
        <f t="shared" si="75"/>
        <v>0</v>
      </c>
    </row>
    <row r="197" spans="1:17" hidden="1" thickBot="1" x14ac:dyDescent="0.25">
      <c r="A197" s="86" t="s">
        <v>266</v>
      </c>
      <c r="B197" s="87">
        <v>400</v>
      </c>
      <c r="C197" s="136" t="s">
        <v>53</v>
      </c>
      <c r="D197" s="136" t="s">
        <v>57</v>
      </c>
      <c r="E197" s="89" t="s">
        <v>267</v>
      </c>
      <c r="F197" s="90"/>
      <c r="G197" s="70">
        <f t="shared" si="73"/>
        <v>0</v>
      </c>
      <c r="H197" s="70">
        <f t="shared" si="73"/>
        <v>0</v>
      </c>
      <c r="I197" s="10"/>
      <c r="J197" s="39"/>
      <c r="K197" s="10"/>
      <c r="L197" s="10"/>
      <c r="M197" s="10"/>
      <c r="N197" s="10"/>
      <c r="O197" s="22"/>
      <c r="P197" s="10"/>
      <c r="Q197" s="10"/>
    </row>
    <row r="198" spans="1:17" ht="26.25" hidden="1" thickBot="1" x14ac:dyDescent="0.25">
      <c r="A198" s="79" t="s">
        <v>134</v>
      </c>
      <c r="B198" s="87">
        <v>400</v>
      </c>
      <c r="C198" s="136" t="s">
        <v>53</v>
      </c>
      <c r="D198" s="136" t="s">
        <v>57</v>
      </c>
      <c r="E198" s="89" t="s">
        <v>267</v>
      </c>
      <c r="F198" s="88">
        <v>200</v>
      </c>
      <c r="G198" s="70">
        <v>0</v>
      </c>
      <c r="H198" s="70">
        <v>0</v>
      </c>
      <c r="I198" s="10">
        <f t="shared" ref="I198:Q198" si="76">SUM(I199)</f>
        <v>0</v>
      </c>
      <c r="J198" s="39">
        <f t="shared" si="76"/>
        <v>0</v>
      </c>
      <c r="K198" s="10">
        <f t="shared" si="76"/>
        <v>0</v>
      </c>
      <c r="L198" s="10">
        <f t="shared" si="76"/>
        <v>0</v>
      </c>
      <c r="M198" s="10">
        <f t="shared" si="76"/>
        <v>0</v>
      </c>
      <c r="N198" s="10">
        <f t="shared" si="76"/>
        <v>0</v>
      </c>
      <c r="O198" s="22">
        <f t="shared" si="76"/>
        <v>0</v>
      </c>
      <c r="P198" s="10">
        <f t="shared" si="76"/>
        <v>0</v>
      </c>
      <c r="Q198" s="10">
        <f t="shared" si="76"/>
        <v>0</v>
      </c>
    </row>
    <row r="199" spans="1:17" ht="20.25" customHeight="1" thickBot="1" x14ac:dyDescent="0.25">
      <c r="A199" s="91" t="s">
        <v>14</v>
      </c>
      <c r="B199" s="92">
        <v>400</v>
      </c>
      <c r="C199" s="137" t="s">
        <v>53</v>
      </c>
      <c r="D199" s="92">
        <v>12</v>
      </c>
      <c r="E199" s="92"/>
      <c r="F199" s="92"/>
      <c r="G199" s="75">
        <f t="shared" ref="G199:H201" si="77">G200</f>
        <v>20</v>
      </c>
      <c r="H199" s="75">
        <f t="shared" si="77"/>
        <v>20</v>
      </c>
      <c r="I199" s="10"/>
      <c r="J199" s="39"/>
      <c r="K199" s="10"/>
      <c r="L199" s="10"/>
      <c r="M199" s="10"/>
      <c r="N199" s="10"/>
      <c r="O199" s="22"/>
      <c r="P199" s="10"/>
      <c r="Q199" s="10"/>
    </row>
    <row r="200" spans="1:17" ht="39" thickBot="1" x14ac:dyDescent="0.25">
      <c r="A200" s="77" t="s">
        <v>181</v>
      </c>
      <c r="B200" s="72">
        <v>400</v>
      </c>
      <c r="C200" s="132" t="s">
        <v>53</v>
      </c>
      <c r="D200" s="72">
        <v>12</v>
      </c>
      <c r="E200" s="72" t="s">
        <v>116</v>
      </c>
      <c r="F200" s="72"/>
      <c r="G200" s="72">
        <f t="shared" si="77"/>
        <v>20</v>
      </c>
      <c r="H200" s="72">
        <f t="shared" si="77"/>
        <v>20</v>
      </c>
      <c r="I200" s="10">
        <f t="shared" ref="I200:M200" si="78">SUM(I201+I203+I211+I207+I209+I213+I215+I205)</f>
        <v>200</v>
      </c>
      <c r="J200" s="10">
        <f t="shared" si="78"/>
        <v>0</v>
      </c>
      <c r="K200" s="10">
        <f t="shared" si="78"/>
        <v>0</v>
      </c>
      <c r="L200" s="10">
        <f t="shared" si="78"/>
        <v>0</v>
      </c>
      <c r="M200" s="10">
        <f t="shared" si="78"/>
        <v>0</v>
      </c>
      <c r="N200" s="10">
        <f>SUM(N201+N203+N211+N207+N209)</f>
        <v>0</v>
      </c>
      <c r="O200" s="22">
        <f>SUM(O201+O203+O211+O207+O209)</f>
        <v>0</v>
      </c>
      <c r="P200" s="10">
        <f>SUM(P201+P203+P211+P207+P209)</f>
        <v>0</v>
      </c>
      <c r="Q200" s="10">
        <f>SUM(Q201+Q203+Q211+Q207+Q209)</f>
        <v>0</v>
      </c>
    </row>
    <row r="201" spans="1:17" ht="42" customHeight="1" thickBot="1" x14ac:dyDescent="0.25">
      <c r="A201" s="77" t="s">
        <v>268</v>
      </c>
      <c r="B201" s="72">
        <v>400</v>
      </c>
      <c r="C201" s="132" t="s">
        <v>53</v>
      </c>
      <c r="D201" s="72">
        <v>12</v>
      </c>
      <c r="E201" s="72" t="s">
        <v>2</v>
      </c>
      <c r="F201" s="72"/>
      <c r="G201" s="72">
        <f t="shared" si="77"/>
        <v>20</v>
      </c>
      <c r="H201" s="72">
        <f t="shared" si="77"/>
        <v>20</v>
      </c>
      <c r="I201" s="10">
        <f t="shared" ref="I201:Q201" si="79">SUM(I202:I202)</f>
        <v>0</v>
      </c>
      <c r="J201" s="39">
        <f t="shared" si="79"/>
        <v>0</v>
      </c>
      <c r="K201" s="10">
        <f t="shared" si="79"/>
        <v>0</v>
      </c>
      <c r="L201" s="10">
        <f t="shared" si="79"/>
        <v>0</v>
      </c>
      <c r="M201" s="10">
        <f t="shared" si="79"/>
        <v>0</v>
      </c>
      <c r="N201" s="10">
        <f t="shared" si="79"/>
        <v>0</v>
      </c>
      <c r="O201" s="22">
        <f t="shared" si="79"/>
        <v>0</v>
      </c>
      <c r="P201" s="10">
        <f t="shared" si="79"/>
        <v>0</v>
      </c>
      <c r="Q201" s="10">
        <f t="shared" si="79"/>
        <v>0</v>
      </c>
    </row>
    <row r="202" spans="1:17" ht="44.25" customHeight="1" thickBot="1" x14ac:dyDescent="0.25">
      <c r="A202" s="77" t="s">
        <v>269</v>
      </c>
      <c r="B202" s="72">
        <v>400</v>
      </c>
      <c r="C202" s="132" t="s">
        <v>53</v>
      </c>
      <c r="D202" s="72">
        <v>12</v>
      </c>
      <c r="E202" s="72" t="s">
        <v>3</v>
      </c>
      <c r="F202" s="72"/>
      <c r="G202" s="72">
        <f>G203+G205+G207</f>
        <v>20</v>
      </c>
      <c r="H202" s="72">
        <f>H203+H205+H207</f>
        <v>20</v>
      </c>
      <c r="I202" s="10"/>
      <c r="J202" s="39"/>
      <c r="K202" s="10"/>
      <c r="L202" s="10"/>
      <c r="M202" s="10"/>
      <c r="N202" s="10"/>
      <c r="O202" s="22"/>
      <c r="P202" s="10"/>
      <c r="Q202" s="10"/>
    </row>
    <row r="203" spans="1:17" ht="32.25" customHeight="1" thickBot="1" x14ac:dyDescent="0.25">
      <c r="A203" s="77" t="s">
        <v>270</v>
      </c>
      <c r="B203" s="72">
        <v>400</v>
      </c>
      <c r="C203" s="132" t="s">
        <v>53</v>
      </c>
      <c r="D203" s="72">
        <v>12</v>
      </c>
      <c r="E203" s="72" t="s">
        <v>271</v>
      </c>
      <c r="F203" s="93"/>
      <c r="G203" s="72">
        <f>G204</f>
        <v>20</v>
      </c>
      <c r="H203" s="72">
        <f>H204</f>
        <v>20</v>
      </c>
      <c r="I203" s="10">
        <f t="shared" ref="I203:Q203" si="80">SUM(I204)</f>
        <v>200</v>
      </c>
      <c r="J203" s="39">
        <f t="shared" si="80"/>
        <v>0</v>
      </c>
      <c r="K203" s="10">
        <f t="shared" si="80"/>
        <v>0</v>
      </c>
      <c r="L203" s="10">
        <f t="shared" si="80"/>
        <v>0</v>
      </c>
      <c r="M203" s="10">
        <f t="shared" si="80"/>
        <v>0</v>
      </c>
      <c r="N203" s="10">
        <f t="shared" si="80"/>
        <v>0</v>
      </c>
      <c r="O203" s="22">
        <f t="shared" si="80"/>
        <v>0</v>
      </c>
      <c r="P203" s="10">
        <f t="shared" si="80"/>
        <v>0</v>
      </c>
      <c r="Q203" s="10">
        <f t="shared" si="80"/>
        <v>0</v>
      </c>
    </row>
    <row r="204" spans="1:17" ht="25.5" x14ac:dyDescent="0.2">
      <c r="A204" s="76" t="s">
        <v>34</v>
      </c>
      <c r="B204" s="72">
        <v>400</v>
      </c>
      <c r="C204" s="132" t="s">
        <v>53</v>
      </c>
      <c r="D204" s="72">
        <v>12</v>
      </c>
      <c r="E204" s="72" t="s">
        <v>271</v>
      </c>
      <c r="F204" s="93">
        <v>600</v>
      </c>
      <c r="G204" s="72">
        <v>20</v>
      </c>
      <c r="H204" s="72">
        <v>20</v>
      </c>
      <c r="I204" s="10">
        <v>200</v>
      </c>
      <c r="J204" s="39"/>
      <c r="K204" s="10"/>
      <c r="L204" s="10"/>
      <c r="M204" s="10"/>
      <c r="N204" s="10"/>
      <c r="O204" s="22"/>
      <c r="P204" s="10"/>
      <c r="Q204" s="10"/>
    </row>
    <row r="205" spans="1:17" ht="39" hidden="1" customHeight="1" x14ac:dyDescent="0.2">
      <c r="A205" s="77" t="s">
        <v>272</v>
      </c>
      <c r="B205" s="72">
        <v>400</v>
      </c>
      <c r="C205" s="132" t="s">
        <v>53</v>
      </c>
      <c r="D205" s="72">
        <v>12</v>
      </c>
      <c r="E205" s="72" t="s">
        <v>273</v>
      </c>
      <c r="F205" s="93"/>
      <c r="G205" s="72">
        <f>G206</f>
        <v>0</v>
      </c>
      <c r="H205" s="72">
        <f>H206</f>
        <v>0</v>
      </c>
      <c r="I205" s="10">
        <f t="shared" ref="I205:M205" si="81">SUM(I206)</f>
        <v>0</v>
      </c>
      <c r="J205" s="39">
        <f t="shared" si="81"/>
        <v>0</v>
      </c>
      <c r="K205" s="10">
        <f t="shared" si="81"/>
        <v>0</v>
      </c>
      <c r="L205" s="10">
        <f t="shared" si="81"/>
        <v>0</v>
      </c>
      <c r="M205" s="10">
        <f t="shared" si="81"/>
        <v>0</v>
      </c>
      <c r="N205" s="10"/>
      <c r="O205" s="22"/>
      <c r="P205" s="10"/>
      <c r="Q205" s="10"/>
    </row>
    <row r="206" spans="1:17" ht="25.5" hidden="1" customHeight="1" x14ac:dyDescent="0.2">
      <c r="A206" s="76" t="s">
        <v>34</v>
      </c>
      <c r="B206" s="72">
        <v>400</v>
      </c>
      <c r="C206" s="132" t="s">
        <v>53</v>
      </c>
      <c r="D206" s="72">
        <v>12</v>
      </c>
      <c r="E206" s="72" t="s">
        <v>273</v>
      </c>
      <c r="F206" s="93">
        <v>600</v>
      </c>
      <c r="G206" s="72">
        <v>0</v>
      </c>
      <c r="H206" s="72">
        <v>0</v>
      </c>
      <c r="I206" s="10"/>
      <c r="J206" s="39"/>
      <c r="K206" s="10"/>
      <c r="L206" s="10"/>
      <c r="M206" s="10"/>
      <c r="N206" s="10"/>
      <c r="O206" s="22"/>
      <c r="P206" s="10"/>
      <c r="Q206" s="10"/>
    </row>
    <row r="207" spans="1:17" ht="27" hidden="1" customHeight="1" x14ac:dyDescent="0.2">
      <c r="A207" s="77" t="s">
        <v>274</v>
      </c>
      <c r="B207" s="72">
        <v>400</v>
      </c>
      <c r="C207" s="132" t="s">
        <v>53</v>
      </c>
      <c r="D207" s="72">
        <v>12</v>
      </c>
      <c r="E207" s="72" t="s">
        <v>275</v>
      </c>
      <c r="F207" s="93"/>
      <c r="G207" s="72">
        <f>G208</f>
        <v>0</v>
      </c>
      <c r="H207" s="72">
        <f>H208</f>
        <v>0</v>
      </c>
      <c r="I207" s="10">
        <f t="shared" ref="I207:Q207" si="82">SUM(I208)</f>
        <v>0</v>
      </c>
      <c r="J207" s="39">
        <f t="shared" si="82"/>
        <v>0</v>
      </c>
      <c r="K207" s="10">
        <f t="shared" si="82"/>
        <v>0</v>
      </c>
      <c r="L207" s="10">
        <f t="shared" si="82"/>
        <v>0</v>
      </c>
      <c r="M207" s="10">
        <f t="shared" si="82"/>
        <v>0</v>
      </c>
      <c r="N207" s="10">
        <f t="shared" si="82"/>
        <v>0</v>
      </c>
      <c r="O207" s="22">
        <f t="shared" si="82"/>
        <v>0</v>
      </c>
      <c r="P207" s="10">
        <f t="shared" si="82"/>
        <v>0</v>
      </c>
      <c r="Q207" s="10">
        <f t="shared" si="82"/>
        <v>0</v>
      </c>
    </row>
    <row r="208" spans="1:17" ht="30.75" hidden="1" customHeight="1" x14ac:dyDescent="0.2">
      <c r="A208" s="470" t="s">
        <v>134</v>
      </c>
      <c r="B208" s="468">
        <v>400</v>
      </c>
      <c r="C208" s="472" t="s">
        <v>53</v>
      </c>
      <c r="D208" s="468">
        <v>12</v>
      </c>
      <c r="E208" s="468" t="s">
        <v>275</v>
      </c>
      <c r="F208" s="493">
        <v>200</v>
      </c>
      <c r="G208" s="468">
        <v>0</v>
      </c>
      <c r="H208" s="468">
        <v>0</v>
      </c>
      <c r="I208" s="10"/>
      <c r="J208" s="39"/>
      <c r="K208" s="10"/>
      <c r="L208" s="10"/>
      <c r="M208" s="10"/>
      <c r="N208" s="10"/>
      <c r="O208" s="22"/>
      <c r="P208" s="10"/>
      <c r="Q208" s="10"/>
    </row>
    <row r="209" spans="1:17" ht="1.5" customHeight="1" thickBot="1" x14ac:dyDescent="0.25">
      <c r="A209" s="471"/>
      <c r="B209" s="469"/>
      <c r="C209" s="473"/>
      <c r="D209" s="469"/>
      <c r="E209" s="469"/>
      <c r="F209" s="494"/>
      <c r="G209" s="469"/>
      <c r="H209" s="469"/>
      <c r="I209" s="10">
        <f t="shared" ref="I209:Q209" si="83">SUM(I210)</f>
        <v>0</v>
      </c>
      <c r="J209" s="39">
        <f t="shared" si="83"/>
        <v>0</v>
      </c>
      <c r="K209" s="10">
        <f t="shared" si="83"/>
        <v>0</v>
      </c>
      <c r="L209" s="10">
        <f t="shared" si="83"/>
        <v>0</v>
      </c>
      <c r="M209" s="10">
        <f t="shared" si="83"/>
        <v>0</v>
      </c>
      <c r="N209" s="10">
        <f t="shared" si="83"/>
        <v>0</v>
      </c>
      <c r="O209" s="22">
        <f t="shared" si="83"/>
        <v>0</v>
      </c>
      <c r="P209" s="10">
        <f t="shared" si="83"/>
        <v>0</v>
      </c>
      <c r="Q209" s="10">
        <f t="shared" si="83"/>
        <v>0</v>
      </c>
    </row>
    <row r="210" spans="1:17" ht="24" customHeight="1" thickBot="1" x14ac:dyDescent="0.25">
      <c r="A210" s="94" t="s">
        <v>276</v>
      </c>
      <c r="B210" s="95">
        <v>400</v>
      </c>
      <c r="C210" s="138" t="s">
        <v>54</v>
      </c>
      <c r="D210" s="95"/>
      <c r="E210" s="95"/>
      <c r="F210" s="95"/>
      <c r="G210" s="96">
        <f>G211+G217+G237</f>
        <v>389986.6</v>
      </c>
      <c r="H210" s="96">
        <f>H211+H217+H237</f>
        <v>56046.7</v>
      </c>
      <c r="I210" s="10"/>
      <c r="J210" s="39"/>
      <c r="K210" s="10"/>
      <c r="L210" s="10"/>
      <c r="M210" s="10"/>
      <c r="N210" s="10"/>
      <c r="O210" s="22"/>
      <c r="P210" s="10"/>
      <c r="Q210" s="10"/>
    </row>
    <row r="211" spans="1:17" ht="13.5" customHeight="1" thickBot="1" x14ac:dyDescent="0.25">
      <c r="A211" s="83" t="s">
        <v>7</v>
      </c>
      <c r="B211" s="96">
        <v>400</v>
      </c>
      <c r="C211" s="139" t="s">
        <v>54</v>
      </c>
      <c r="D211" s="139" t="s">
        <v>50</v>
      </c>
      <c r="E211" s="96"/>
      <c r="F211" s="96"/>
      <c r="G211" s="96">
        <f t="shared" ref="G211:H215" si="84">G212</f>
        <v>10396</v>
      </c>
      <c r="H211" s="96">
        <f t="shared" si="84"/>
        <v>10396</v>
      </c>
      <c r="I211" s="10">
        <f t="shared" ref="I211:Q211" si="85">SUM(I212)</f>
        <v>0</v>
      </c>
      <c r="J211" s="39">
        <f t="shared" si="85"/>
        <v>0</v>
      </c>
      <c r="K211" s="10">
        <f t="shared" si="85"/>
        <v>0</v>
      </c>
      <c r="L211" s="10">
        <f t="shared" si="85"/>
        <v>0</v>
      </c>
      <c r="M211" s="10">
        <f t="shared" si="85"/>
        <v>0</v>
      </c>
      <c r="N211" s="10">
        <f t="shared" si="85"/>
        <v>0</v>
      </c>
      <c r="O211" s="22">
        <f t="shared" si="85"/>
        <v>0</v>
      </c>
      <c r="P211" s="10">
        <f t="shared" si="85"/>
        <v>0</v>
      </c>
      <c r="Q211" s="10">
        <f t="shared" si="85"/>
        <v>0</v>
      </c>
    </row>
    <row r="212" spans="1:17" ht="42" customHeight="1" thickBot="1" x14ac:dyDescent="0.25">
      <c r="A212" s="77" t="s">
        <v>242</v>
      </c>
      <c r="B212" s="97">
        <v>400</v>
      </c>
      <c r="C212" s="140" t="s">
        <v>54</v>
      </c>
      <c r="D212" s="140" t="s">
        <v>50</v>
      </c>
      <c r="E212" s="97" t="s">
        <v>120</v>
      </c>
      <c r="F212" s="97"/>
      <c r="G212" s="97">
        <f t="shared" si="84"/>
        <v>10396</v>
      </c>
      <c r="H212" s="97">
        <f t="shared" si="84"/>
        <v>10396</v>
      </c>
      <c r="I212" s="10"/>
      <c r="J212" s="39"/>
      <c r="K212" s="10"/>
      <c r="L212" s="10"/>
      <c r="M212" s="10"/>
      <c r="N212" s="10"/>
      <c r="O212" s="22"/>
      <c r="P212" s="10"/>
      <c r="Q212" s="10"/>
    </row>
    <row r="213" spans="1:17" ht="16.5" customHeight="1" thickBot="1" x14ac:dyDescent="0.25">
      <c r="A213" s="77" t="s">
        <v>277</v>
      </c>
      <c r="B213" s="97">
        <v>400</v>
      </c>
      <c r="C213" s="140" t="s">
        <v>54</v>
      </c>
      <c r="D213" s="140" t="s">
        <v>50</v>
      </c>
      <c r="E213" s="97" t="s">
        <v>122</v>
      </c>
      <c r="F213" s="97"/>
      <c r="G213" s="97">
        <f t="shared" si="84"/>
        <v>10396</v>
      </c>
      <c r="H213" s="97">
        <f t="shared" si="84"/>
        <v>10396</v>
      </c>
      <c r="I213" s="10">
        <f t="shared" ref="I213:Q213" si="86">SUM(I214)</f>
        <v>0</v>
      </c>
      <c r="J213" s="39">
        <f t="shared" si="86"/>
        <v>0</v>
      </c>
      <c r="K213" s="11">
        <f t="shared" si="86"/>
        <v>0</v>
      </c>
      <c r="L213" s="11">
        <f t="shared" si="86"/>
        <v>0</v>
      </c>
      <c r="M213" s="11">
        <f t="shared" si="86"/>
        <v>0</v>
      </c>
      <c r="N213" s="11">
        <f t="shared" si="86"/>
        <v>0</v>
      </c>
      <c r="O213" s="34">
        <f t="shared" si="86"/>
        <v>0</v>
      </c>
      <c r="P213" s="11">
        <f t="shared" si="86"/>
        <v>0</v>
      </c>
      <c r="Q213" s="11">
        <f t="shared" si="86"/>
        <v>0</v>
      </c>
    </row>
    <row r="214" spans="1:17" ht="18.75" customHeight="1" thickBot="1" x14ac:dyDescent="0.25">
      <c r="A214" s="77" t="s">
        <v>278</v>
      </c>
      <c r="B214" s="72">
        <v>400</v>
      </c>
      <c r="C214" s="132" t="s">
        <v>54</v>
      </c>
      <c r="D214" s="132" t="s">
        <v>50</v>
      </c>
      <c r="E214" s="72" t="s">
        <v>123</v>
      </c>
      <c r="F214" s="72"/>
      <c r="G214" s="72">
        <f t="shared" si="84"/>
        <v>10396</v>
      </c>
      <c r="H214" s="72">
        <f t="shared" si="84"/>
        <v>10396</v>
      </c>
      <c r="I214" s="10"/>
      <c r="J214" s="39"/>
      <c r="K214" s="10"/>
      <c r="L214" s="10"/>
      <c r="M214" s="10"/>
      <c r="N214" s="10"/>
      <c r="O214" s="22"/>
      <c r="P214" s="10"/>
      <c r="Q214" s="10"/>
    </row>
    <row r="215" spans="1:17" ht="18" customHeight="1" thickBot="1" x14ac:dyDescent="0.25">
      <c r="A215" s="73" t="s">
        <v>279</v>
      </c>
      <c r="B215" s="72">
        <v>400</v>
      </c>
      <c r="C215" s="132" t="s">
        <v>54</v>
      </c>
      <c r="D215" s="132" t="s">
        <v>50</v>
      </c>
      <c r="E215" s="72" t="s">
        <v>280</v>
      </c>
      <c r="F215" s="72"/>
      <c r="G215" s="72">
        <f t="shared" si="84"/>
        <v>10396</v>
      </c>
      <c r="H215" s="72">
        <f t="shared" si="84"/>
        <v>10396</v>
      </c>
      <c r="I215" s="10"/>
      <c r="J215" s="39"/>
      <c r="K215" s="10"/>
      <c r="L215" s="10"/>
      <c r="M215" s="10"/>
      <c r="N215" s="10"/>
      <c r="O215" s="22"/>
      <c r="P215" s="10"/>
      <c r="Q215" s="10"/>
    </row>
    <row r="216" spans="1:17" ht="24" customHeight="1" thickBot="1" x14ac:dyDescent="0.25">
      <c r="A216" s="76" t="s">
        <v>134</v>
      </c>
      <c r="B216" s="72">
        <v>400</v>
      </c>
      <c r="C216" s="132" t="s">
        <v>54</v>
      </c>
      <c r="D216" s="132" t="s">
        <v>50</v>
      </c>
      <c r="E216" s="72" t="s">
        <v>280</v>
      </c>
      <c r="F216" s="72">
        <v>200</v>
      </c>
      <c r="G216" s="72">
        <v>10396</v>
      </c>
      <c r="H216" s="72">
        <v>10396</v>
      </c>
      <c r="I216" s="10"/>
      <c r="J216" s="39"/>
      <c r="K216" s="10"/>
      <c r="L216" s="10"/>
      <c r="M216" s="10"/>
      <c r="N216" s="10"/>
      <c r="O216" s="22"/>
      <c r="P216" s="10"/>
      <c r="Q216" s="10"/>
    </row>
    <row r="217" spans="1:17" ht="24" customHeight="1" thickBot="1" x14ac:dyDescent="0.25">
      <c r="A217" s="83" t="s">
        <v>15</v>
      </c>
      <c r="B217" s="75">
        <v>400</v>
      </c>
      <c r="C217" s="133" t="s">
        <v>54</v>
      </c>
      <c r="D217" s="133" t="s">
        <v>51</v>
      </c>
      <c r="E217" s="75"/>
      <c r="F217" s="75"/>
      <c r="G217" s="75">
        <f>G218</f>
        <v>337532</v>
      </c>
      <c r="H217" s="75">
        <f>H218</f>
        <v>3881</v>
      </c>
      <c r="I217" s="10">
        <f t="shared" ref="I217:Q217" si="87">SUM(I218+I241+I295+I300)</f>
        <v>6612</v>
      </c>
      <c r="J217" s="39">
        <f>SUM(J218+J241+J295+J300)</f>
        <v>0</v>
      </c>
      <c r="K217" s="10">
        <f t="shared" si="87"/>
        <v>0</v>
      </c>
      <c r="L217" s="10">
        <f t="shared" si="87"/>
        <v>0</v>
      </c>
      <c r="M217" s="10">
        <f t="shared" si="87"/>
        <v>0</v>
      </c>
      <c r="N217" s="10">
        <f t="shared" si="87"/>
        <v>0</v>
      </c>
      <c r="O217" s="22">
        <f t="shared" si="87"/>
        <v>0</v>
      </c>
      <c r="P217" s="10">
        <f t="shared" si="87"/>
        <v>0</v>
      </c>
      <c r="Q217" s="10">
        <f t="shared" si="87"/>
        <v>0</v>
      </c>
    </row>
    <row r="218" spans="1:17" ht="40.5" customHeight="1" thickBot="1" x14ac:dyDescent="0.25">
      <c r="A218" s="77" t="s">
        <v>242</v>
      </c>
      <c r="B218" s="72">
        <v>400</v>
      </c>
      <c r="C218" s="132" t="s">
        <v>54</v>
      </c>
      <c r="D218" s="132" t="s">
        <v>51</v>
      </c>
      <c r="E218" s="72" t="s">
        <v>120</v>
      </c>
      <c r="F218" s="72"/>
      <c r="G218" s="72">
        <f>G219</f>
        <v>337532</v>
      </c>
      <c r="H218" s="72">
        <f>H219</f>
        <v>3881</v>
      </c>
      <c r="I218" s="10">
        <f t="shared" ref="I218:Q218" si="88">SUM(I219+I221+I223+I226+I233+I229+I238+I236+I231)</f>
        <v>0</v>
      </c>
      <c r="J218" s="39">
        <f>SUM(J219+J221+J223+J226+J233+J229+J238+J236+J231)</f>
        <v>0</v>
      </c>
      <c r="K218" s="10">
        <f t="shared" si="88"/>
        <v>0</v>
      </c>
      <c r="L218" s="10">
        <f t="shared" si="88"/>
        <v>0</v>
      </c>
      <c r="M218" s="10">
        <f t="shared" si="88"/>
        <v>0</v>
      </c>
      <c r="N218" s="10">
        <f t="shared" si="88"/>
        <v>0</v>
      </c>
      <c r="O218" s="22">
        <f t="shared" si="88"/>
        <v>0</v>
      </c>
      <c r="P218" s="10">
        <f t="shared" si="88"/>
        <v>0</v>
      </c>
      <c r="Q218" s="10">
        <f t="shared" si="88"/>
        <v>0</v>
      </c>
    </row>
    <row r="219" spans="1:17" ht="42.75" customHeight="1" thickBot="1" x14ac:dyDescent="0.25">
      <c r="A219" s="77" t="s">
        <v>281</v>
      </c>
      <c r="B219" s="72">
        <v>400</v>
      </c>
      <c r="C219" s="132" t="s">
        <v>54</v>
      </c>
      <c r="D219" s="132" t="s">
        <v>51</v>
      </c>
      <c r="E219" s="72" t="s">
        <v>23</v>
      </c>
      <c r="F219" s="72"/>
      <c r="G219" s="72">
        <f>G220+G230+G233+G227</f>
        <v>337532</v>
      </c>
      <c r="H219" s="72">
        <f>H220+H230+H233+H227</f>
        <v>3881</v>
      </c>
      <c r="I219" s="10">
        <f t="shared" ref="I219:Q219" si="89">SUM(I220)</f>
        <v>0</v>
      </c>
      <c r="J219" s="39">
        <f t="shared" si="89"/>
        <v>0</v>
      </c>
      <c r="K219" s="10">
        <f t="shared" si="89"/>
        <v>0</v>
      </c>
      <c r="L219" s="10">
        <f t="shared" si="89"/>
        <v>0</v>
      </c>
      <c r="M219" s="10">
        <f t="shared" si="89"/>
        <v>0</v>
      </c>
      <c r="N219" s="10">
        <f t="shared" si="89"/>
        <v>0</v>
      </c>
      <c r="O219" s="22">
        <f t="shared" si="89"/>
        <v>0</v>
      </c>
      <c r="P219" s="10">
        <f t="shared" si="89"/>
        <v>0</v>
      </c>
      <c r="Q219" s="10">
        <f t="shared" si="89"/>
        <v>0</v>
      </c>
    </row>
    <row r="220" spans="1:17" ht="39.75" customHeight="1" thickBot="1" x14ac:dyDescent="0.25">
      <c r="A220" s="83" t="s">
        <v>282</v>
      </c>
      <c r="B220" s="75">
        <v>400</v>
      </c>
      <c r="C220" s="133" t="s">
        <v>54</v>
      </c>
      <c r="D220" s="133" t="s">
        <v>51</v>
      </c>
      <c r="E220" s="75" t="s">
        <v>24</v>
      </c>
      <c r="F220" s="75"/>
      <c r="G220" s="75">
        <f>G221+G225</f>
        <v>2181</v>
      </c>
      <c r="H220" s="75">
        <f>H221+H225</f>
        <v>2181</v>
      </c>
      <c r="I220" s="10"/>
      <c r="J220" s="39"/>
      <c r="K220" s="10"/>
      <c r="L220" s="10"/>
      <c r="M220" s="10"/>
      <c r="N220" s="10"/>
      <c r="O220" s="22"/>
      <c r="P220" s="10"/>
      <c r="Q220" s="10"/>
    </row>
    <row r="221" spans="1:17" ht="44.25" customHeight="1" thickBot="1" x14ac:dyDescent="0.25">
      <c r="A221" s="77" t="s">
        <v>283</v>
      </c>
      <c r="B221" s="72">
        <v>400</v>
      </c>
      <c r="C221" s="132" t="s">
        <v>54</v>
      </c>
      <c r="D221" s="132" t="s">
        <v>51</v>
      </c>
      <c r="E221" s="72" t="s">
        <v>284</v>
      </c>
      <c r="F221" s="72"/>
      <c r="G221" s="72">
        <f>G222</f>
        <v>2176</v>
      </c>
      <c r="H221" s="72">
        <f>H222</f>
        <v>2176</v>
      </c>
      <c r="I221" s="10">
        <f t="shared" ref="I221:Q221" si="90">SUM(I222)</f>
        <v>0</v>
      </c>
      <c r="J221" s="39">
        <f t="shared" si="90"/>
        <v>0</v>
      </c>
      <c r="K221" s="10">
        <f t="shared" si="90"/>
        <v>0</v>
      </c>
      <c r="L221" s="10">
        <f t="shared" si="90"/>
        <v>0</v>
      </c>
      <c r="M221" s="10">
        <f t="shared" si="90"/>
        <v>0</v>
      </c>
      <c r="N221" s="10">
        <f t="shared" si="90"/>
        <v>0</v>
      </c>
      <c r="O221" s="22">
        <f t="shared" si="90"/>
        <v>0</v>
      </c>
      <c r="P221" s="10">
        <f t="shared" si="90"/>
        <v>0</v>
      </c>
      <c r="Q221" s="10">
        <f t="shared" si="90"/>
        <v>0</v>
      </c>
    </row>
    <row r="222" spans="1:17" ht="35.25" customHeight="1" thickBot="1" x14ac:dyDescent="0.25">
      <c r="A222" s="111" t="s">
        <v>134</v>
      </c>
      <c r="B222" s="72">
        <v>400</v>
      </c>
      <c r="C222" s="132" t="s">
        <v>54</v>
      </c>
      <c r="D222" s="132" t="s">
        <v>51</v>
      </c>
      <c r="E222" s="72" t="s">
        <v>284</v>
      </c>
      <c r="F222" s="72">
        <v>200</v>
      </c>
      <c r="G222" s="72">
        <v>2176</v>
      </c>
      <c r="H222" s="72">
        <v>2176</v>
      </c>
      <c r="I222" s="10"/>
      <c r="J222" s="39"/>
      <c r="K222" s="10"/>
      <c r="L222" s="10"/>
      <c r="M222" s="10"/>
      <c r="N222" s="10"/>
      <c r="O222" s="22"/>
      <c r="P222" s="10"/>
      <c r="Q222" s="10"/>
    </row>
    <row r="223" spans="1:17" ht="65.25" hidden="1" customHeight="1" thickBot="1" x14ac:dyDescent="0.25">
      <c r="A223" s="78" t="s">
        <v>285</v>
      </c>
      <c r="B223" s="84">
        <v>400</v>
      </c>
      <c r="C223" s="135" t="s">
        <v>54</v>
      </c>
      <c r="D223" s="135" t="s">
        <v>51</v>
      </c>
      <c r="E223" s="84" t="s">
        <v>286</v>
      </c>
      <c r="F223" s="85"/>
      <c r="G223" s="70">
        <f>G224</f>
        <v>0</v>
      </c>
      <c r="H223" s="70">
        <f>H224</f>
        <v>0</v>
      </c>
      <c r="I223" s="10">
        <f t="shared" ref="I223:Q224" si="91">SUM(I224)</f>
        <v>0</v>
      </c>
      <c r="J223" s="39">
        <f t="shared" si="91"/>
        <v>0</v>
      </c>
      <c r="K223" s="10">
        <f t="shared" si="91"/>
        <v>0</v>
      </c>
      <c r="L223" s="10">
        <f t="shared" si="91"/>
        <v>0</v>
      </c>
      <c r="M223" s="10">
        <f t="shared" si="91"/>
        <v>0</v>
      </c>
      <c r="N223" s="10">
        <f t="shared" si="91"/>
        <v>0</v>
      </c>
      <c r="O223" s="22">
        <f t="shared" si="91"/>
        <v>0</v>
      </c>
      <c r="P223" s="10">
        <f t="shared" si="91"/>
        <v>0</v>
      </c>
      <c r="Q223" s="10">
        <f t="shared" si="91"/>
        <v>0</v>
      </c>
    </row>
    <row r="224" spans="1:17" ht="27" hidden="1" customHeight="1" thickBot="1" x14ac:dyDescent="0.25">
      <c r="A224" s="79" t="s">
        <v>113</v>
      </c>
      <c r="B224" s="87">
        <v>400</v>
      </c>
      <c r="C224" s="136" t="s">
        <v>54</v>
      </c>
      <c r="D224" s="136" t="s">
        <v>51</v>
      </c>
      <c r="E224" s="87" t="s">
        <v>286</v>
      </c>
      <c r="F224" s="88">
        <v>800</v>
      </c>
      <c r="G224" s="70">
        <v>0</v>
      </c>
      <c r="H224" s="70">
        <v>0</v>
      </c>
      <c r="I224" s="10">
        <f t="shared" si="91"/>
        <v>0</v>
      </c>
      <c r="J224" s="39">
        <f t="shared" si="91"/>
        <v>0</v>
      </c>
      <c r="K224" s="10">
        <f t="shared" si="91"/>
        <v>0</v>
      </c>
      <c r="L224" s="10">
        <f t="shared" si="91"/>
        <v>0</v>
      </c>
      <c r="M224" s="10">
        <f t="shared" si="91"/>
        <v>0</v>
      </c>
      <c r="N224" s="10">
        <f t="shared" si="91"/>
        <v>0</v>
      </c>
      <c r="O224" s="22">
        <f t="shared" si="91"/>
        <v>0</v>
      </c>
      <c r="P224" s="10">
        <f t="shared" si="91"/>
        <v>0</v>
      </c>
      <c r="Q224" s="10">
        <f t="shared" si="91"/>
        <v>0</v>
      </c>
    </row>
    <row r="225" spans="1:17" ht="63.75" customHeight="1" thickBot="1" x14ac:dyDescent="0.25">
      <c r="A225" s="78" t="s">
        <v>287</v>
      </c>
      <c r="B225" s="98">
        <v>400</v>
      </c>
      <c r="C225" s="428" t="s">
        <v>54</v>
      </c>
      <c r="D225" s="428" t="s">
        <v>51</v>
      </c>
      <c r="E225" s="98" t="s">
        <v>288</v>
      </c>
      <c r="F225" s="98"/>
      <c r="G225" s="72">
        <f>G226</f>
        <v>5</v>
      </c>
      <c r="H225" s="72">
        <f>H226</f>
        <v>5</v>
      </c>
      <c r="I225" s="10"/>
      <c r="J225" s="39"/>
      <c r="K225" s="10"/>
      <c r="L225" s="10"/>
      <c r="M225" s="10"/>
      <c r="N225" s="10"/>
      <c r="O225" s="22"/>
      <c r="P225" s="10"/>
      <c r="Q225" s="10"/>
    </row>
    <row r="226" spans="1:17" ht="27.75" customHeight="1" thickBot="1" x14ac:dyDescent="0.25">
      <c r="A226" s="76" t="s">
        <v>134</v>
      </c>
      <c r="B226" s="72">
        <v>400</v>
      </c>
      <c r="C226" s="132" t="s">
        <v>54</v>
      </c>
      <c r="D226" s="132" t="s">
        <v>51</v>
      </c>
      <c r="E226" s="72" t="s">
        <v>288</v>
      </c>
      <c r="F226" s="72">
        <v>200</v>
      </c>
      <c r="G226" s="72">
        <v>5</v>
      </c>
      <c r="H226" s="72">
        <v>5</v>
      </c>
      <c r="I226" s="10">
        <f t="shared" ref="I226:Q226" si="92">SUM(I228)</f>
        <v>0</v>
      </c>
      <c r="J226" s="39">
        <f t="shared" si="92"/>
        <v>0</v>
      </c>
      <c r="K226" s="10">
        <f t="shared" si="92"/>
        <v>0</v>
      </c>
      <c r="L226" s="10">
        <f t="shared" si="92"/>
        <v>0</v>
      </c>
      <c r="M226" s="10">
        <f t="shared" si="92"/>
        <v>0</v>
      </c>
      <c r="N226" s="10">
        <f t="shared" si="92"/>
        <v>0</v>
      </c>
      <c r="O226" s="22">
        <f t="shared" si="92"/>
        <v>0</v>
      </c>
      <c r="P226" s="10">
        <f t="shared" si="92"/>
        <v>0</v>
      </c>
      <c r="Q226" s="10">
        <f t="shared" si="92"/>
        <v>0</v>
      </c>
    </row>
    <row r="227" spans="1:17" ht="27.75" customHeight="1" thickBot="1" x14ac:dyDescent="0.25">
      <c r="A227" s="155" t="s">
        <v>502</v>
      </c>
      <c r="B227" s="156">
        <v>400</v>
      </c>
      <c r="C227" s="156">
        <v>5</v>
      </c>
      <c r="D227" s="156">
        <v>2</v>
      </c>
      <c r="E227" s="156" t="s">
        <v>503</v>
      </c>
      <c r="F227" s="157"/>
      <c r="G227" s="142">
        <f>G228</f>
        <v>333651</v>
      </c>
      <c r="H227" s="75">
        <v>0</v>
      </c>
      <c r="I227" s="10"/>
      <c r="J227" s="39"/>
      <c r="K227" s="10"/>
      <c r="L227" s="10"/>
      <c r="M227" s="10"/>
      <c r="N227" s="10"/>
      <c r="O227" s="22"/>
      <c r="P227" s="10"/>
      <c r="Q227" s="10"/>
    </row>
    <row r="228" spans="1:17" ht="54" customHeight="1" thickBot="1" x14ac:dyDescent="0.25">
      <c r="A228" s="99" t="s">
        <v>504</v>
      </c>
      <c r="B228" s="105">
        <v>400</v>
      </c>
      <c r="C228" s="105">
        <v>5</v>
      </c>
      <c r="D228" s="105">
        <v>2</v>
      </c>
      <c r="E228" s="105" t="s">
        <v>505</v>
      </c>
      <c r="F228" s="107"/>
      <c r="G228" s="70">
        <f>G229</f>
        <v>333651</v>
      </c>
      <c r="H228" s="72">
        <v>0</v>
      </c>
      <c r="I228" s="10"/>
      <c r="J228" s="39"/>
      <c r="K228" s="10"/>
      <c r="L228" s="10"/>
      <c r="M228" s="10"/>
      <c r="N228" s="10"/>
      <c r="O228" s="22"/>
      <c r="P228" s="10"/>
      <c r="Q228" s="10"/>
    </row>
    <row r="229" spans="1:17" ht="27" customHeight="1" x14ac:dyDescent="0.2">
      <c r="A229" s="152" t="s">
        <v>134</v>
      </c>
      <c r="B229" s="153">
        <v>400</v>
      </c>
      <c r="C229" s="153">
        <v>5</v>
      </c>
      <c r="D229" s="153">
        <v>2</v>
      </c>
      <c r="E229" s="153" t="s">
        <v>505</v>
      </c>
      <c r="F229" s="154">
        <v>200</v>
      </c>
      <c r="G229" s="70">
        <v>333651</v>
      </c>
      <c r="H229" s="72">
        <v>0</v>
      </c>
      <c r="I229" s="10">
        <f t="shared" ref="I229:Q229" si="93">SUM(I230)</f>
        <v>0</v>
      </c>
      <c r="J229" s="39">
        <f t="shared" si="93"/>
        <v>0</v>
      </c>
      <c r="K229" s="10">
        <f t="shared" si="93"/>
        <v>0</v>
      </c>
      <c r="L229" s="10">
        <f t="shared" si="93"/>
        <v>0</v>
      </c>
      <c r="M229" s="10">
        <f t="shared" si="93"/>
        <v>0</v>
      </c>
      <c r="N229" s="10">
        <f t="shared" si="93"/>
        <v>0</v>
      </c>
      <c r="O229" s="22">
        <f t="shared" si="93"/>
        <v>0</v>
      </c>
      <c r="P229" s="10">
        <f t="shared" si="93"/>
        <v>0</v>
      </c>
      <c r="Q229" s="10">
        <f t="shared" si="93"/>
        <v>0</v>
      </c>
    </row>
    <row r="230" spans="1:17" ht="1.5" customHeight="1" thickBot="1" x14ac:dyDescent="0.25">
      <c r="A230" s="143" t="s">
        <v>289</v>
      </c>
      <c r="B230" s="114">
        <v>400</v>
      </c>
      <c r="C230" s="144" t="s">
        <v>54</v>
      </c>
      <c r="D230" s="144" t="s">
        <v>51</v>
      </c>
      <c r="E230" s="114" t="s">
        <v>290</v>
      </c>
      <c r="F230" s="100"/>
      <c r="G230" s="114">
        <f>G231</f>
        <v>0</v>
      </c>
      <c r="H230" s="114">
        <f>H231</f>
        <v>0</v>
      </c>
      <c r="I230" s="10"/>
      <c r="J230" s="39"/>
      <c r="K230" s="10"/>
      <c r="L230" s="10"/>
      <c r="M230" s="10"/>
      <c r="N230" s="10"/>
      <c r="O230" s="22"/>
      <c r="P230" s="10"/>
      <c r="Q230" s="10"/>
    </row>
    <row r="231" spans="1:17" ht="30.75" hidden="1" customHeight="1" thickBot="1" x14ac:dyDescent="0.25">
      <c r="A231" s="101" t="s">
        <v>291</v>
      </c>
      <c r="B231" s="102">
        <v>400</v>
      </c>
      <c r="C231" s="136" t="s">
        <v>54</v>
      </c>
      <c r="D231" s="136" t="s">
        <v>51</v>
      </c>
      <c r="E231" s="87" t="s">
        <v>292</v>
      </c>
      <c r="F231" s="88"/>
      <c r="G231" s="103">
        <f>G232</f>
        <v>0</v>
      </c>
      <c r="H231" s="103">
        <f>H232</f>
        <v>0</v>
      </c>
      <c r="I231" s="10">
        <f t="shared" ref="I231:Q231" si="94">SUM(I232)</f>
        <v>0</v>
      </c>
      <c r="J231" s="39">
        <f t="shared" si="94"/>
        <v>0</v>
      </c>
      <c r="K231" s="10">
        <f t="shared" si="94"/>
        <v>0</v>
      </c>
      <c r="L231" s="10">
        <f t="shared" si="94"/>
        <v>0</v>
      </c>
      <c r="M231" s="10">
        <f t="shared" si="94"/>
        <v>0</v>
      </c>
      <c r="N231" s="10">
        <f t="shared" si="94"/>
        <v>0</v>
      </c>
      <c r="O231" s="22">
        <f t="shared" si="94"/>
        <v>0</v>
      </c>
      <c r="P231" s="10">
        <f t="shared" si="94"/>
        <v>0</v>
      </c>
      <c r="Q231" s="10">
        <f t="shared" si="94"/>
        <v>0</v>
      </c>
    </row>
    <row r="232" spans="1:17" ht="33" hidden="1" customHeight="1" thickBot="1" x14ac:dyDescent="0.25">
      <c r="A232" s="62" t="s">
        <v>34</v>
      </c>
      <c r="B232" s="87">
        <v>400</v>
      </c>
      <c r="C232" s="136" t="s">
        <v>54</v>
      </c>
      <c r="D232" s="136" t="s">
        <v>51</v>
      </c>
      <c r="E232" s="87" t="s">
        <v>292</v>
      </c>
      <c r="F232" s="88">
        <v>600</v>
      </c>
      <c r="G232" s="104">
        <v>0</v>
      </c>
      <c r="H232" s="104">
        <v>0</v>
      </c>
      <c r="I232" s="10"/>
      <c r="J232" s="39"/>
      <c r="K232" s="10"/>
      <c r="L232" s="10"/>
      <c r="M232" s="10"/>
      <c r="N232" s="10"/>
      <c r="O232" s="22"/>
      <c r="P232" s="10"/>
      <c r="Q232" s="10"/>
    </row>
    <row r="233" spans="1:17" ht="29.25" customHeight="1" thickBot="1" x14ac:dyDescent="0.25">
      <c r="A233" s="145" t="s">
        <v>293</v>
      </c>
      <c r="B233" s="146">
        <v>400</v>
      </c>
      <c r="C233" s="147" t="s">
        <v>54</v>
      </c>
      <c r="D233" s="147" t="s">
        <v>51</v>
      </c>
      <c r="E233" s="100" t="s">
        <v>294</v>
      </c>
      <c r="F233" s="106"/>
      <c r="G233" s="142">
        <f>G234</f>
        <v>1700</v>
      </c>
      <c r="H233" s="142">
        <f>H234</f>
        <v>1700</v>
      </c>
      <c r="I233" s="10">
        <f t="shared" ref="I233:Q233" si="95">SUM(I234)</f>
        <v>0</v>
      </c>
      <c r="J233" s="39">
        <f t="shared" si="95"/>
        <v>0</v>
      </c>
      <c r="K233" s="10">
        <f t="shared" si="95"/>
        <v>0</v>
      </c>
      <c r="L233" s="10">
        <f t="shared" si="95"/>
        <v>0</v>
      </c>
      <c r="M233" s="10">
        <f t="shared" si="95"/>
        <v>0</v>
      </c>
      <c r="N233" s="10">
        <f t="shared" si="95"/>
        <v>0</v>
      </c>
      <c r="O233" s="22">
        <f t="shared" si="95"/>
        <v>0</v>
      </c>
      <c r="P233" s="10">
        <f t="shared" si="95"/>
        <v>0</v>
      </c>
      <c r="Q233" s="10">
        <f t="shared" si="95"/>
        <v>0</v>
      </c>
    </row>
    <row r="234" spans="1:17" ht="31.5" customHeight="1" thickBot="1" x14ac:dyDescent="0.25">
      <c r="A234" s="99" t="s">
        <v>295</v>
      </c>
      <c r="B234" s="105">
        <v>400</v>
      </c>
      <c r="C234" s="141" t="s">
        <v>54</v>
      </c>
      <c r="D234" s="141" t="s">
        <v>51</v>
      </c>
      <c r="E234" s="105" t="s">
        <v>296</v>
      </c>
      <c r="F234" s="107"/>
      <c r="G234" s="70">
        <f>G235</f>
        <v>1700</v>
      </c>
      <c r="H234" s="70">
        <f>H235</f>
        <v>1700</v>
      </c>
      <c r="I234" s="10"/>
      <c r="J234" s="39"/>
      <c r="K234" s="10"/>
      <c r="L234" s="10"/>
      <c r="M234" s="10"/>
      <c r="N234" s="10"/>
      <c r="O234" s="22"/>
      <c r="P234" s="10"/>
      <c r="Q234" s="10"/>
    </row>
    <row r="235" spans="1:17" ht="27" customHeight="1" x14ac:dyDescent="0.2">
      <c r="A235" s="489" t="s">
        <v>34</v>
      </c>
      <c r="B235" s="479">
        <v>400</v>
      </c>
      <c r="C235" s="491" t="s">
        <v>54</v>
      </c>
      <c r="D235" s="491" t="s">
        <v>51</v>
      </c>
      <c r="E235" s="479" t="s">
        <v>296</v>
      </c>
      <c r="F235" s="479">
        <v>600</v>
      </c>
      <c r="G235" s="468">
        <v>1700</v>
      </c>
      <c r="H235" s="468">
        <v>1700</v>
      </c>
      <c r="I235" s="10"/>
      <c r="J235" s="39"/>
      <c r="K235" s="10"/>
      <c r="L235" s="10"/>
      <c r="M235" s="10"/>
      <c r="N235" s="10"/>
      <c r="O235" s="22"/>
      <c r="P235" s="10"/>
      <c r="Q235" s="10"/>
    </row>
    <row r="236" spans="1:17" ht="11.25" customHeight="1" thickBot="1" x14ac:dyDescent="0.25">
      <c r="A236" s="490"/>
      <c r="B236" s="480"/>
      <c r="C236" s="492"/>
      <c r="D236" s="492"/>
      <c r="E236" s="480"/>
      <c r="F236" s="480"/>
      <c r="G236" s="469"/>
      <c r="H236" s="469"/>
      <c r="I236" s="10">
        <f t="shared" ref="I236:Q236" si="96">SUM(I237)</f>
        <v>0</v>
      </c>
      <c r="J236" s="39">
        <f t="shared" si="96"/>
        <v>0</v>
      </c>
      <c r="K236" s="10">
        <f t="shared" si="96"/>
        <v>0</v>
      </c>
      <c r="L236" s="10">
        <f t="shared" si="96"/>
        <v>0</v>
      </c>
      <c r="M236" s="10">
        <f t="shared" si="96"/>
        <v>0</v>
      </c>
      <c r="N236" s="10">
        <f t="shared" si="96"/>
        <v>0</v>
      </c>
      <c r="O236" s="22">
        <f t="shared" si="96"/>
        <v>0</v>
      </c>
      <c r="P236" s="10">
        <f t="shared" si="96"/>
        <v>0</v>
      </c>
      <c r="Q236" s="10">
        <f t="shared" si="96"/>
        <v>0</v>
      </c>
    </row>
    <row r="237" spans="1:17" ht="24.75" customHeight="1" thickBot="1" x14ac:dyDescent="0.25">
      <c r="A237" s="108" t="s">
        <v>96</v>
      </c>
      <c r="B237" s="92">
        <v>400</v>
      </c>
      <c r="C237" s="137" t="s">
        <v>54</v>
      </c>
      <c r="D237" s="137" t="s">
        <v>52</v>
      </c>
      <c r="E237" s="92"/>
      <c r="F237" s="68"/>
      <c r="G237" s="75">
        <f>G238</f>
        <v>42058.6</v>
      </c>
      <c r="H237" s="75">
        <f>H238</f>
        <v>41769.699999999997</v>
      </c>
      <c r="I237" s="10"/>
      <c r="J237" s="39"/>
      <c r="K237" s="10"/>
      <c r="L237" s="10"/>
      <c r="M237" s="10"/>
      <c r="N237" s="10"/>
      <c r="O237" s="22"/>
      <c r="P237" s="10"/>
      <c r="Q237" s="10"/>
    </row>
    <row r="238" spans="1:17" ht="37.5" customHeight="1" thickBot="1" x14ac:dyDescent="0.25">
      <c r="A238" s="73" t="s">
        <v>242</v>
      </c>
      <c r="B238" s="72">
        <v>400</v>
      </c>
      <c r="C238" s="132" t="s">
        <v>54</v>
      </c>
      <c r="D238" s="132" t="s">
        <v>52</v>
      </c>
      <c r="E238" s="72" t="s">
        <v>120</v>
      </c>
      <c r="F238" s="72"/>
      <c r="G238" s="72">
        <f>G239+G255</f>
        <v>42058.6</v>
      </c>
      <c r="H238" s="72">
        <f>H239+H255</f>
        <v>41769.699999999997</v>
      </c>
      <c r="I238" s="10">
        <f t="shared" ref="I238:Q239" si="97">SUM(I239)</f>
        <v>0</v>
      </c>
      <c r="J238" s="39">
        <f t="shared" si="97"/>
        <v>0</v>
      </c>
      <c r="K238" s="10">
        <f t="shared" si="97"/>
        <v>0</v>
      </c>
      <c r="L238" s="10">
        <f t="shared" si="97"/>
        <v>0</v>
      </c>
      <c r="M238" s="10">
        <f t="shared" si="97"/>
        <v>0</v>
      </c>
      <c r="N238" s="10">
        <f t="shared" si="97"/>
        <v>0</v>
      </c>
      <c r="O238" s="22">
        <f t="shared" si="97"/>
        <v>0</v>
      </c>
      <c r="P238" s="10">
        <f t="shared" si="97"/>
        <v>0</v>
      </c>
      <c r="Q238" s="10">
        <f t="shared" si="97"/>
        <v>0</v>
      </c>
    </row>
    <row r="239" spans="1:17" ht="27.75" customHeight="1" thickBot="1" x14ac:dyDescent="0.25">
      <c r="A239" s="73" t="s">
        <v>297</v>
      </c>
      <c r="B239" s="72">
        <v>400</v>
      </c>
      <c r="C239" s="132" t="s">
        <v>54</v>
      </c>
      <c r="D239" s="132" t="s">
        <v>52</v>
      </c>
      <c r="E239" s="72" t="s">
        <v>20</v>
      </c>
      <c r="F239" s="72"/>
      <c r="G239" s="72">
        <f>G240+G252</f>
        <v>34809</v>
      </c>
      <c r="H239" s="72">
        <f>H240+H252</f>
        <v>34809</v>
      </c>
      <c r="I239" s="10">
        <f t="shared" si="97"/>
        <v>0</v>
      </c>
      <c r="J239" s="39">
        <f t="shared" si="97"/>
        <v>0</v>
      </c>
      <c r="K239" s="10">
        <f t="shared" si="97"/>
        <v>0</v>
      </c>
      <c r="L239" s="10">
        <f t="shared" si="97"/>
        <v>0</v>
      </c>
      <c r="M239" s="10">
        <f t="shared" si="97"/>
        <v>0</v>
      </c>
      <c r="N239" s="10">
        <f t="shared" si="97"/>
        <v>0</v>
      </c>
      <c r="O239" s="22">
        <f t="shared" si="97"/>
        <v>0</v>
      </c>
      <c r="P239" s="10">
        <f t="shared" si="97"/>
        <v>0</v>
      </c>
      <c r="Q239" s="10">
        <f t="shared" si="97"/>
        <v>0</v>
      </c>
    </row>
    <row r="240" spans="1:17" ht="27" customHeight="1" thickBot="1" x14ac:dyDescent="0.25">
      <c r="A240" s="73" t="s">
        <v>244</v>
      </c>
      <c r="B240" s="72">
        <v>400</v>
      </c>
      <c r="C240" s="132" t="s">
        <v>54</v>
      </c>
      <c r="D240" s="132" t="s">
        <v>52</v>
      </c>
      <c r="E240" s="72" t="s">
        <v>22</v>
      </c>
      <c r="F240" s="72"/>
      <c r="G240" s="72">
        <f>G241+G243+G245+G247+G250</f>
        <v>34717</v>
      </c>
      <c r="H240" s="72">
        <f>H241+H243+H245+H247+H250</f>
        <v>34717</v>
      </c>
      <c r="I240" s="10"/>
      <c r="J240" s="39"/>
      <c r="K240" s="10"/>
      <c r="L240" s="10"/>
      <c r="M240" s="10"/>
      <c r="N240" s="10"/>
      <c r="O240" s="22"/>
      <c r="P240" s="10"/>
      <c r="Q240" s="10"/>
    </row>
    <row r="241" spans="1:17" thickBot="1" x14ac:dyDescent="0.25">
      <c r="A241" s="77" t="s">
        <v>298</v>
      </c>
      <c r="B241" s="72">
        <v>400</v>
      </c>
      <c r="C241" s="132" t="s">
        <v>54</v>
      </c>
      <c r="D241" s="132" t="s">
        <v>52</v>
      </c>
      <c r="E241" s="72" t="s">
        <v>299</v>
      </c>
      <c r="F241" s="72"/>
      <c r="G241" s="72">
        <f>G242</f>
        <v>19252</v>
      </c>
      <c r="H241" s="72">
        <f>H242</f>
        <v>19252</v>
      </c>
      <c r="I241" s="11">
        <f t="shared" ref="I241" si="98">SUM(I242++I244+I246+I260+I262+I254+I266+I277+I288+I280+I282+I287+I264+I284+I273+I271+I250+I252+I248+I269+I275)</f>
        <v>4110</v>
      </c>
      <c r="J241" s="11">
        <f t="shared" ref="J241" si="99">SUM(J242++J244+J246+J260+J262+J254+J266+J277+J288+J280+J282+J287+J264+J284+J273+J271+J250+J252+J248+J269+J275)</f>
        <v>0</v>
      </c>
      <c r="K241" s="11">
        <f t="shared" ref="K241" si="100">SUM(K242++K244+K246+K260+K262+K254+K266+K277+K288+K280+K282+K287+K264+K284+K273+K271+K250+K252+K248+K269+K275)</f>
        <v>0</v>
      </c>
      <c r="L241" s="11">
        <f t="shared" ref="L241" si="101">SUM(L242++L244+L246+L260+L262+L254+L266+L277+L288+L280+L282+L287+L264+L284+L273+L271+L250+L252+L248+L269+L275)</f>
        <v>0</v>
      </c>
      <c r="M241" s="11">
        <f t="shared" ref="M241" si="102">SUM(M242++M244+M246+M260+M262+M254+M266+M277+M288+M280+M282+M287+M264+M284+M273+M271+M250+M252+M248+M269+M275)</f>
        <v>0</v>
      </c>
      <c r="N241" s="11">
        <f t="shared" ref="N241" si="103">SUM(N242++N244+N246+N260+N262+N254+N266+N277+N288+N280+N282+N287+N264+N284+N273+N271+N250+N252+N248+N269+N275)</f>
        <v>0</v>
      </c>
      <c r="O241" s="11">
        <f t="shared" ref="O241" si="104">SUM(O242++O244+O246+O260+O262+O254+O266+O277+O288+O280+O282+O287+O264+O284+O273+O271+O250+O252+O248+O269+O275)</f>
        <v>0</v>
      </c>
      <c r="P241" s="11">
        <f t="shared" ref="P241" si="105">SUM(P242++P244+P246+P260+P262+P254+P266+P277+P288+P280+P282+P287+P264+P284+P273+P271+P250+P252+P248+P269+P275)</f>
        <v>0</v>
      </c>
      <c r="Q241" s="11">
        <f t="shared" ref="Q241" si="106">SUM(Q242++Q244+Q246+Q260+Q262+Q254+Q266+Q277+Q288+Q280+Q282+Q287+Q264+Q284+Q273+Q271+Q250+Q252+Q248+Q269+Q275)</f>
        <v>0</v>
      </c>
    </row>
    <row r="242" spans="1:17" ht="35.25" customHeight="1" thickBot="1" x14ac:dyDescent="0.25">
      <c r="A242" s="76" t="s">
        <v>134</v>
      </c>
      <c r="B242" s="72">
        <v>400</v>
      </c>
      <c r="C242" s="132" t="s">
        <v>54</v>
      </c>
      <c r="D242" s="132" t="s">
        <v>52</v>
      </c>
      <c r="E242" s="72" t="s">
        <v>299</v>
      </c>
      <c r="F242" s="72">
        <v>200</v>
      </c>
      <c r="G242" s="72">
        <v>19252</v>
      </c>
      <c r="H242" s="72">
        <v>19252</v>
      </c>
      <c r="I242" s="10">
        <f t="shared" ref="I242:Q242" si="107">SUM(I243)</f>
        <v>0</v>
      </c>
      <c r="J242" s="39">
        <f t="shared" si="107"/>
        <v>0</v>
      </c>
      <c r="K242" s="11">
        <f t="shared" si="107"/>
        <v>0</v>
      </c>
      <c r="L242" s="11">
        <f t="shared" si="107"/>
        <v>0</v>
      </c>
      <c r="M242" s="11">
        <f t="shared" si="107"/>
        <v>0</v>
      </c>
      <c r="N242" s="11">
        <f t="shared" si="107"/>
        <v>0</v>
      </c>
      <c r="O242" s="34">
        <f t="shared" si="107"/>
        <v>0</v>
      </c>
      <c r="P242" s="11">
        <f t="shared" si="107"/>
        <v>0</v>
      </c>
      <c r="Q242" s="11">
        <f t="shared" si="107"/>
        <v>0</v>
      </c>
    </row>
    <row r="243" spans="1:17" ht="28.5" customHeight="1" thickBot="1" x14ac:dyDescent="0.25">
      <c r="A243" s="77" t="s">
        <v>300</v>
      </c>
      <c r="B243" s="72">
        <v>400</v>
      </c>
      <c r="C243" s="132" t="s">
        <v>54</v>
      </c>
      <c r="D243" s="132" t="s">
        <v>52</v>
      </c>
      <c r="E243" s="72" t="s">
        <v>301</v>
      </c>
      <c r="F243" s="72"/>
      <c r="G243" s="72">
        <f>G244</f>
        <v>2178</v>
      </c>
      <c r="H243" s="72">
        <f>H244</f>
        <v>2178</v>
      </c>
      <c r="I243" s="10"/>
      <c r="J243" s="39"/>
      <c r="K243" s="10"/>
      <c r="L243" s="10"/>
      <c r="M243" s="10"/>
      <c r="N243" s="10"/>
      <c r="O243" s="22"/>
      <c r="P243" s="10"/>
      <c r="Q243" s="10"/>
    </row>
    <row r="244" spans="1:17" ht="26.25" thickBot="1" x14ac:dyDescent="0.25">
      <c r="A244" s="69" t="s">
        <v>34</v>
      </c>
      <c r="B244" s="72">
        <v>400</v>
      </c>
      <c r="C244" s="132" t="s">
        <v>54</v>
      </c>
      <c r="D244" s="132" t="s">
        <v>52</v>
      </c>
      <c r="E244" s="72" t="s">
        <v>301</v>
      </c>
      <c r="F244" s="72">
        <v>600</v>
      </c>
      <c r="G244" s="72">
        <v>2178</v>
      </c>
      <c r="H244" s="72">
        <v>2178</v>
      </c>
      <c r="I244" s="10">
        <f t="shared" ref="I244:Q246" si="108">SUM(I245)</f>
        <v>3175</v>
      </c>
      <c r="J244" s="39">
        <f t="shared" si="108"/>
        <v>0</v>
      </c>
      <c r="K244" s="11">
        <f t="shared" si="108"/>
        <v>0</v>
      </c>
      <c r="L244" s="11">
        <f t="shared" si="108"/>
        <v>0</v>
      </c>
      <c r="M244" s="11">
        <f t="shared" si="108"/>
        <v>0</v>
      </c>
      <c r="N244" s="11">
        <f t="shared" si="108"/>
        <v>0</v>
      </c>
      <c r="O244" s="34">
        <f t="shared" si="108"/>
        <v>0</v>
      </c>
      <c r="P244" s="11">
        <f t="shared" si="108"/>
        <v>0</v>
      </c>
      <c r="Q244" s="11">
        <f t="shared" si="108"/>
        <v>0</v>
      </c>
    </row>
    <row r="245" spans="1:17" thickBot="1" x14ac:dyDescent="0.25">
      <c r="A245" s="77" t="s">
        <v>302</v>
      </c>
      <c r="B245" s="72">
        <v>400</v>
      </c>
      <c r="C245" s="132" t="s">
        <v>54</v>
      </c>
      <c r="D245" s="132" t="s">
        <v>52</v>
      </c>
      <c r="E245" s="72" t="s">
        <v>303</v>
      </c>
      <c r="F245" s="72"/>
      <c r="G245" s="72">
        <f>G246</f>
        <v>1540</v>
      </c>
      <c r="H245" s="72">
        <f>H246</f>
        <v>1540</v>
      </c>
      <c r="I245" s="10">
        <v>3175</v>
      </c>
      <c r="J245" s="39"/>
      <c r="K245" s="10"/>
      <c r="L245" s="10"/>
      <c r="M245" s="10"/>
      <c r="N245" s="10"/>
      <c r="O245" s="22"/>
      <c r="P245" s="10"/>
      <c r="Q245" s="10"/>
    </row>
    <row r="246" spans="1:17" ht="23.25" customHeight="1" thickBot="1" x14ac:dyDescent="0.25">
      <c r="A246" s="69" t="s">
        <v>34</v>
      </c>
      <c r="B246" s="72">
        <v>400</v>
      </c>
      <c r="C246" s="132" t="s">
        <v>54</v>
      </c>
      <c r="D246" s="132" t="s">
        <v>52</v>
      </c>
      <c r="E246" s="72" t="s">
        <v>303</v>
      </c>
      <c r="F246" s="72">
        <v>600</v>
      </c>
      <c r="G246" s="72">
        <v>1540</v>
      </c>
      <c r="H246" s="72">
        <v>1540</v>
      </c>
      <c r="I246" s="10">
        <f t="shared" si="108"/>
        <v>0</v>
      </c>
      <c r="J246" s="39">
        <f t="shared" si="108"/>
        <v>0</v>
      </c>
      <c r="K246" s="11">
        <f t="shared" si="108"/>
        <v>0</v>
      </c>
      <c r="L246" s="11">
        <f t="shared" si="108"/>
        <v>0</v>
      </c>
      <c r="M246" s="11">
        <f t="shared" si="108"/>
        <v>0</v>
      </c>
      <c r="N246" s="11">
        <f t="shared" si="108"/>
        <v>0</v>
      </c>
      <c r="O246" s="34">
        <f t="shared" si="108"/>
        <v>0</v>
      </c>
      <c r="P246" s="11">
        <f t="shared" si="108"/>
        <v>0</v>
      </c>
      <c r="Q246" s="11">
        <f t="shared" si="108"/>
        <v>0</v>
      </c>
    </row>
    <row r="247" spans="1:17" ht="18.75" customHeight="1" thickBot="1" x14ac:dyDescent="0.25">
      <c r="A247" s="77" t="s">
        <v>304</v>
      </c>
      <c r="B247" s="72">
        <v>400</v>
      </c>
      <c r="C247" s="132" t="s">
        <v>54</v>
      </c>
      <c r="D247" s="132" t="s">
        <v>52</v>
      </c>
      <c r="E247" s="72" t="s">
        <v>305</v>
      </c>
      <c r="F247" s="72"/>
      <c r="G247" s="72">
        <f>G248+G249</f>
        <v>9600</v>
      </c>
      <c r="H247" s="72">
        <f>H248+H249</f>
        <v>9600</v>
      </c>
      <c r="I247" s="10"/>
      <c r="J247" s="39"/>
      <c r="K247" s="10"/>
      <c r="L247" s="10"/>
      <c r="M247" s="10"/>
      <c r="N247" s="10"/>
      <c r="O247" s="22"/>
      <c r="P247" s="10"/>
      <c r="Q247" s="10"/>
    </row>
    <row r="248" spans="1:17" ht="35.25" customHeight="1" thickBot="1" x14ac:dyDescent="0.25">
      <c r="A248" s="76" t="s">
        <v>134</v>
      </c>
      <c r="B248" s="72">
        <v>400</v>
      </c>
      <c r="C248" s="132" t="s">
        <v>54</v>
      </c>
      <c r="D248" s="132" t="s">
        <v>52</v>
      </c>
      <c r="E248" s="72" t="s">
        <v>305</v>
      </c>
      <c r="F248" s="72">
        <v>200</v>
      </c>
      <c r="G248" s="72">
        <v>260</v>
      </c>
      <c r="H248" s="72">
        <v>260</v>
      </c>
      <c r="I248" s="10">
        <f t="shared" ref="I248:Q250" si="109">SUM(I249)</f>
        <v>0</v>
      </c>
      <c r="J248" s="39">
        <f t="shared" si="109"/>
        <v>0</v>
      </c>
      <c r="K248" s="11">
        <f t="shared" si="109"/>
        <v>0</v>
      </c>
      <c r="L248" s="11">
        <f t="shared" si="109"/>
        <v>0</v>
      </c>
      <c r="M248" s="11">
        <f t="shared" si="109"/>
        <v>0</v>
      </c>
      <c r="N248" s="11">
        <f t="shared" si="109"/>
        <v>0</v>
      </c>
      <c r="O248" s="34">
        <f t="shared" si="109"/>
        <v>0</v>
      </c>
      <c r="P248" s="11">
        <f t="shared" si="109"/>
        <v>0</v>
      </c>
      <c r="Q248" s="11">
        <f t="shared" si="109"/>
        <v>0</v>
      </c>
    </row>
    <row r="249" spans="1:17" ht="24.75" customHeight="1" thickBot="1" x14ac:dyDescent="0.25">
      <c r="A249" s="69" t="s">
        <v>34</v>
      </c>
      <c r="B249" s="72">
        <v>400</v>
      </c>
      <c r="C249" s="132" t="s">
        <v>54</v>
      </c>
      <c r="D249" s="132" t="s">
        <v>52</v>
      </c>
      <c r="E249" s="72" t="s">
        <v>305</v>
      </c>
      <c r="F249" s="72">
        <v>600</v>
      </c>
      <c r="G249" s="72">
        <v>9340</v>
      </c>
      <c r="H249" s="72">
        <v>9340</v>
      </c>
      <c r="I249" s="10"/>
      <c r="J249" s="39"/>
      <c r="K249" s="10"/>
      <c r="L249" s="10"/>
      <c r="M249" s="10"/>
      <c r="N249" s="10"/>
      <c r="O249" s="22"/>
      <c r="P249" s="10"/>
      <c r="Q249" s="10"/>
    </row>
    <row r="250" spans="1:17" ht="24.75" customHeight="1" thickBot="1" x14ac:dyDescent="0.25">
      <c r="A250" s="77" t="s">
        <v>306</v>
      </c>
      <c r="B250" s="72">
        <v>400</v>
      </c>
      <c r="C250" s="132" t="s">
        <v>54</v>
      </c>
      <c r="D250" s="132" t="s">
        <v>52</v>
      </c>
      <c r="E250" s="72" t="s">
        <v>307</v>
      </c>
      <c r="F250" s="72"/>
      <c r="G250" s="72">
        <f>G251</f>
        <v>2147</v>
      </c>
      <c r="H250" s="72">
        <f>H251</f>
        <v>2147</v>
      </c>
      <c r="I250" s="10">
        <f t="shared" si="109"/>
        <v>0</v>
      </c>
      <c r="J250" s="39">
        <f t="shared" si="109"/>
        <v>0</v>
      </c>
      <c r="K250" s="11">
        <f t="shared" si="109"/>
        <v>0</v>
      </c>
      <c r="L250" s="11">
        <f t="shared" si="109"/>
        <v>0</v>
      </c>
      <c r="M250" s="11">
        <f t="shared" si="109"/>
        <v>0</v>
      </c>
      <c r="N250" s="11">
        <f t="shared" si="109"/>
        <v>0</v>
      </c>
      <c r="O250" s="34">
        <f t="shared" si="109"/>
        <v>0</v>
      </c>
      <c r="P250" s="11">
        <f t="shared" si="109"/>
        <v>0</v>
      </c>
      <c r="Q250" s="11">
        <f t="shared" si="109"/>
        <v>0</v>
      </c>
    </row>
    <row r="251" spans="1:17" ht="36" customHeight="1" thickBot="1" x14ac:dyDescent="0.25">
      <c r="A251" s="76" t="s">
        <v>134</v>
      </c>
      <c r="B251" s="72">
        <v>400</v>
      </c>
      <c r="C251" s="132" t="s">
        <v>54</v>
      </c>
      <c r="D251" s="132" t="s">
        <v>52</v>
      </c>
      <c r="E251" s="72" t="s">
        <v>307</v>
      </c>
      <c r="F251" s="72">
        <v>200</v>
      </c>
      <c r="G251" s="72">
        <v>2147</v>
      </c>
      <c r="H251" s="72">
        <v>2147</v>
      </c>
      <c r="I251" s="10"/>
      <c r="J251" s="39"/>
      <c r="K251" s="10"/>
      <c r="L251" s="10"/>
      <c r="M251" s="10"/>
      <c r="N251" s="10"/>
      <c r="O251" s="22"/>
      <c r="P251" s="10"/>
      <c r="Q251" s="10"/>
    </row>
    <row r="252" spans="1:17" ht="31.5" customHeight="1" thickBot="1" x14ac:dyDescent="0.25">
      <c r="A252" s="350" t="s">
        <v>574</v>
      </c>
      <c r="B252" s="72">
        <v>400</v>
      </c>
      <c r="C252" s="132" t="s">
        <v>54</v>
      </c>
      <c r="D252" s="132" t="s">
        <v>52</v>
      </c>
      <c r="E252" s="72" t="s">
        <v>308</v>
      </c>
      <c r="F252" s="72"/>
      <c r="G252" s="72">
        <f>G253</f>
        <v>92</v>
      </c>
      <c r="H252" s="72">
        <f>H253</f>
        <v>92</v>
      </c>
      <c r="I252" s="10">
        <f t="shared" ref="I252:Q252" si="110">SUM(I253)</f>
        <v>0</v>
      </c>
      <c r="J252" s="39">
        <f t="shared" si="110"/>
        <v>0</v>
      </c>
      <c r="K252" s="11">
        <f t="shared" si="110"/>
        <v>0</v>
      </c>
      <c r="L252" s="11">
        <f t="shared" si="110"/>
        <v>0</v>
      </c>
      <c r="M252" s="11">
        <f t="shared" si="110"/>
        <v>0</v>
      </c>
      <c r="N252" s="11">
        <f t="shared" si="110"/>
        <v>0</v>
      </c>
      <c r="O252" s="34">
        <f t="shared" si="110"/>
        <v>0</v>
      </c>
      <c r="P252" s="11">
        <f t="shared" si="110"/>
        <v>0</v>
      </c>
      <c r="Q252" s="11">
        <f t="shared" si="110"/>
        <v>0</v>
      </c>
    </row>
    <row r="253" spans="1:17" ht="48" customHeight="1" thickBot="1" x14ac:dyDescent="0.25">
      <c r="A253" s="86" t="s">
        <v>309</v>
      </c>
      <c r="B253" s="84">
        <v>400</v>
      </c>
      <c r="C253" s="135" t="s">
        <v>54</v>
      </c>
      <c r="D253" s="135" t="s">
        <v>52</v>
      </c>
      <c r="E253" s="84" t="s">
        <v>310</v>
      </c>
      <c r="F253" s="85"/>
      <c r="G253" s="70">
        <f>G254</f>
        <v>92</v>
      </c>
      <c r="H253" s="70">
        <f>H254</f>
        <v>92</v>
      </c>
      <c r="I253" s="10"/>
      <c r="J253" s="39"/>
      <c r="K253" s="10"/>
      <c r="L253" s="10"/>
      <c r="M253" s="10"/>
      <c r="N253" s="10"/>
      <c r="O253" s="22"/>
      <c r="P253" s="10"/>
      <c r="Q253" s="10"/>
    </row>
    <row r="254" spans="1:17" ht="35.25" customHeight="1" thickBot="1" x14ac:dyDescent="0.25">
      <c r="A254" s="359" t="s">
        <v>134</v>
      </c>
      <c r="B254" s="360">
        <v>400</v>
      </c>
      <c r="C254" s="361" t="s">
        <v>54</v>
      </c>
      <c r="D254" s="361" t="s">
        <v>52</v>
      </c>
      <c r="E254" s="360" t="s">
        <v>310</v>
      </c>
      <c r="F254" s="362">
        <v>200</v>
      </c>
      <c r="G254" s="70">
        <v>92</v>
      </c>
      <c r="H254" s="70">
        <v>92</v>
      </c>
      <c r="I254" s="10">
        <f t="shared" ref="I254:Q254" si="111">SUM(I259)</f>
        <v>0</v>
      </c>
      <c r="J254" s="39">
        <f t="shared" si="111"/>
        <v>0</v>
      </c>
      <c r="K254" s="10">
        <f t="shared" si="111"/>
        <v>0</v>
      </c>
      <c r="L254" s="10">
        <f t="shared" si="111"/>
        <v>0</v>
      </c>
      <c r="M254" s="10">
        <f t="shared" si="111"/>
        <v>0</v>
      </c>
      <c r="N254" s="10">
        <f t="shared" si="111"/>
        <v>0</v>
      </c>
      <c r="O254" s="22">
        <f t="shared" si="111"/>
        <v>0</v>
      </c>
      <c r="P254" s="10">
        <f t="shared" si="111"/>
        <v>0</v>
      </c>
      <c r="Q254" s="10">
        <f t="shared" si="111"/>
        <v>0</v>
      </c>
    </row>
    <row r="255" spans="1:17" ht="27" customHeight="1" thickBot="1" x14ac:dyDescent="0.25">
      <c r="A255" s="394" t="s">
        <v>559</v>
      </c>
      <c r="B255" s="390">
        <v>400</v>
      </c>
      <c r="C255" s="411" t="s">
        <v>54</v>
      </c>
      <c r="D255" s="411" t="s">
        <v>52</v>
      </c>
      <c r="E255" s="390" t="s">
        <v>560</v>
      </c>
      <c r="F255" s="395"/>
      <c r="G255" s="98">
        <f t="shared" ref="G255:H257" si="112">G256</f>
        <v>7249.6</v>
      </c>
      <c r="H255" s="98">
        <f t="shared" si="112"/>
        <v>6960.7</v>
      </c>
      <c r="I255" s="10"/>
      <c r="J255" s="39"/>
      <c r="K255" s="10"/>
      <c r="L255" s="10"/>
      <c r="M255" s="10"/>
      <c r="N255" s="10"/>
      <c r="O255" s="22"/>
      <c r="P255" s="10"/>
      <c r="Q255" s="10"/>
    </row>
    <row r="256" spans="1:17" ht="23.25" customHeight="1" thickBot="1" x14ac:dyDescent="0.25">
      <c r="A256" s="417" t="s">
        <v>561</v>
      </c>
      <c r="B256" s="400">
        <v>400</v>
      </c>
      <c r="C256" s="414" t="s">
        <v>54</v>
      </c>
      <c r="D256" s="414" t="s">
        <v>52</v>
      </c>
      <c r="E256" s="400" t="s">
        <v>562</v>
      </c>
      <c r="F256" s="395"/>
      <c r="G256" s="98">
        <f t="shared" si="112"/>
        <v>7249.6</v>
      </c>
      <c r="H256" s="98">
        <f t="shared" si="112"/>
        <v>6960.7</v>
      </c>
      <c r="I256" s="10"/>
      <c r="J256" s="39"/>
      <c r="K256" s="10"/>
      <c r="L256" s="10"/>
      <c r="M256" s="10"/>
      <c r="N256" s="10"/>
      <c r="O256" s="22"/>
      <c r="P256" s="10"/>
      <c r="Q256" s="10"/>
    </row>
    <row r="257" spans="1:17" ht="21.75" customHeight="1" thickBot="1" x14ac:dyDescent="0.25">
      <c r="A257" s="386" t="s">
        <v>564</v>
      </c>
      <c r="B257" s="390">
        <v>400</v>
      </c>
      <c r="C257" s="411" t="s">
        <v>54</v>
      </c>
      <c r="D257" s="411" t="s">
        <v>52</v>
      </c>
      <c r="E257" s="435" t="s">
        <v>563</v>
      </c>
      <c r="F257" s="390"/>
      <c r="G257" s="98">
        <f t="shared" si="112"/>
        <v>7249.6</v>
      </c>
      <c r="H257" s="98">
        <f t="shared" si="112"/>
        <v>6960.7</v>
      </c>
      <c r="I257" s="10"/>
      <c r="J257" s="39"/>
      <c r="K257" s="10"/>
      <c r="L257" s="10"/>
      <c r="M257" s="10"/>
      <c r="N257" s="10"/>
      <c r="O257" s="22"/>
      <c r="P257" s="10"/>
      <c r="Q257" s="10"/>
    </row>
    <row r="258" spans="1:17" ht="30" customHeight="1" thickBot="1" x14ac:dyDescent="0.25">
      <c r="A258" s="111" t="s">
        <v>134</v>
      </c>
      <c r="B258" s="400">
        <v>400</v>
      </c>
      <c r="C258" s="414" t="s">
        <v>54</v>
      </c>
      <c r="D258" s="414" t="s">
        <v>52</v>
      </c>
      <c r="E258" s="365" t="s">
        <v>563</v>
      </c>
      <c r="F258" s="400">
        <v>200</v>
      </c>
      <c r="G258" s="98">
        <v>7249.6</v>
      </c>
      <c r="H258" s="98">
        <v>6960.7</v>
      </c>
      <c r="I258" s="10"/>
      <c r="J258" s="39"/>
      <c r="K258" s="10"/>
      <c r="L258" s="10"/>
      <c r="M258" s="10"/>
      <c r="N258" s="10"/>
      <c r="O258" s="22"/>
      <c r="P258" s="10"/>
      <c r="Q258" s="10"/>
    </row>
    <row r="259" spans="1:17" ht="18" customHeight="1" thickBot="1" x14ac:dyDescent="0.25">
      <c r="A259" s="94" t="s">
        <v>311</v>
      </c>
      <c r="B259" s="82">
        <v>400</v>
      </c>
      <c r="C259" s="134" t="s">
        <v>109</v>
      </c>
      <c r="D259" s="134"/>
      <c r="E259" s="82"/>
      <c r="F259" s="82"/>
      <c r="G259" s="82">
        <f t="shared" ref="G259:H264" si="113">G260</f>
        <v>1566</v>
      </c>
      <c r="H259" s="82">
        <f t="shared" si="113"/>
        <v>1541</v>
      </c>
      <c r="I259" s="10"/>
      <c r="J259" s="39"/>
      <c r="K259" s="10"/>
      <c r="L259" s="10"/>
      <c r="M259" s="10"/>
      <c r="N259" s="10"/>
      <c r="O259" s="22"/>
      <c r="P259" s="10"/>
      <c r="Q259" s="10"/>
    </row>
    <row r="260" spans="1:17" ht="15.75" customHeight="1" thickBot="1" x14ac:dyDescent="0.25">
      <c r="A260" s="83" t="s">
        <v>124</v>
      </c>
      <c r="B260" s="75">
        <v>400</v>
      </c>
      <c r="C260" s="133" t="s">
        <v>109</v>
      </c>
      <c r="D260" s="133" t="s">
        <v>51</v>
      </c>
      <c r="E260" s="75"/>
      <c r="F260" s="75"/>
      <c r="G260" s="75">
        <f t="shared" si="113"/>
        <v>1566</v>
      </c>
      <c r="H260" s="75">
        <f t="shared" si="113"/>
        <v>1541</v>
      </c>
      <c r="I260" s="10">
        <f t="shared" ref="I260:Q260" si="114">SUM(I261)</f>
        <v>0</v>
      </c>
      <c r="J260" s="39">
        <f t="shared" si="114"/>
        <v>0</v>
      </c>
      <c r="K260" s="10">
        <f t="shared" si="114"/>
        <v>0</v>
      </c>
      <c r="L260" s="10">
        <f t="shared" si="114"/>
        <v>0</v>
      </c>
      <c r="M260" s="10">
        <f t="shared" si="114"/>
        <v>0</v>
      </c>
      <c r="N260" s="10">
        <f t="shared" si="114"/>
        <v>0</v>
      </c>
      <c r="O260" s="22">
        <f t="shared" si="114"/>
        <v>0</v>
      </c>
      <c r="P260" s="10">
        <f t="shared" si="114"/>
        <v>0</v>
      </c>
      <c r="Q260" s="10">
        <f t="shared" si="114"/>
        <v>0</v>
      </c>
    </row>
    <row r="261" spans="1:17" ht="43.5" customHeight="1" thickBot="1" x14ac:dyDescent="0.25">
      <c r="A261" s="77" t="s">
        <v>242</v>
      </c>
      <c r="B261" s="72">
        <v>400</v>
      </c>
      <c r="C261" s="132" t="s">
        <v>109</v>
      </c>
      <c r="D261" s="132" t="s">
        <v>51</v>
      </c>
      <c r="E261" s="72" t="s">
        <v>120</v>
      </c>
      <c r="F261" s="72"/>
      <c r="G261" s="72">
        <f t="shared" si="113"/>
        <v>1566</v>
      </c>
      <c r="H261" s="72">
        <f t="shared" si="113"/>
        <v>1541</v>
      </c>
      <c r="I261" s="10"/>
      <c r="J261" s="39"/>
      <c r="K261" s="10"/>
      <c r="L261" s="10"/>
      <c r="M261" s="10"/>
      <c r="N261" s="10"/>
      <c r="O261" s="22"/>
      <c r="P261" s="10"/>
      <c r="Q261" s="10"/>
    </row>
    <row r="262" spans="1:17" ht="45.75" customHeight="1" thickBot="1" x14ac:dyDescent="0.25">
      <c r="A262" s="77" t="s">
        <v>281</v>
      </c>
      <c r="B262" s="72">
        <v>400</v>
      </c>
      <c r="C262" s="132" t="s">
        <v>109</v>
      </c>
      <c r="D262" s="132" t="s">
        <v>51</v>
      </c>
      <c r="E262" s="72" t="s">
        <v>23</v>
      </c>
      <c r="F262" s="72"/>
      <c r="G262" s="72">
        <f t="shared" si="113"/>
        <v>1566</v>
      </c>
      <c r="H262" s="72">
        <f t="shared" si="113"/>
        <v>1541</v>
      </c>
      <c r="I262" s="10">
        <f t="shared" ref="I262:Q262" si="115">SUM(I263)</f>
        <v>0</v>
      </c>
      <c r="J262" s="39">
        <f t="shared" si="115"/>
        <v>0</v>
      </c>
      <c r="K262" s="10">
        <f t="shared" si="115"/>
        <v>0</v>
      </c>
      <c r="L262" s="10">
        <f t="shared" si="115"/>
        <v>0</v>
      </c>
      <c r="M262" s="10">
        <f t="shared" si="115"/>
        <v>0</v>
      </c>
      <c r="N262" s="10">
        <f t="shared" si="115"/>
        <v>0</v>
      </c>
      <c r="O262" s="22">
        <f t="shared" si="115"/>
        <v>0</v>
      </c>
      <c r="P262" s="10">
        <f t="shared" si="115"/>
        <v>0</v>
      </c>
      <c r="Q262" s="10">
        <f t="shared" si="115"/>
        <v>0</v>
      </c>
    </row>
    <row r="263" spans="1:17" ht="46.5" customHeight="1" thickBot="1" x14ac:dyDescent="0.25">
      <c r="A263" s="77" t="s">
        <v>312</v>
      </c>
      <c r="B263" s="72">
        <v>400</v>
      </c>
      <c r="C263" s="132" t="s">
        <v>109</v>
      </c>
      <c r="D263" s="132" t="s">
        <v>51</v>
      </c>
      <c r="E263" s="72" t="s">
        <v>313</v>
      </c>
      <c r="F263" s="72"/>
      <c r="G263" s="72">
        <f t="shared" si="113"/>
        <v>1566</v>
      </c>
      <c r="H263" s="72">
        <f t="shared" si="113"/>
        <v>1541</v>
      </c>
      <c r="I263" s="10"/>
      <c r="J263" s="39"/>
      <c r="K263" s="10"/>
      <c r="L263" s="10"/>
      <c r="M263" s="14"/>
      <c r="N263" s="10"/>
      <c r="O263" s="22"/>
      <c r="P263" s="10"/>
      <c r="Q263" s="10"/>
    </row>
    <row r="264" spans="1:17" ht="33.75" customHeight="1" thickBot="1" x14ac:dyDescent="0.25">
      <c r="A264" s="77" t="s">
        <v>314</v>
      </c>
      <c r="B264" s="72">
        <v>400</v>
      </c>
      <c r="C264" s="132" t="s">
        <v>109</v>
      </c>
      <c r="D264" s="132" t="s">
        <v>51</v>
      </c>
      <c r="E264" s="72" t="s">
        <v>315</v>
      </c>
      <c r="F264" s="72"/>
      <c r="G264" s="72">
        <f t="shared" si="113"/>
        <v>1566</v>
      </c>
      <c r="H264" s="72">
        <f t="shared" si="113"/>
        <v>1541</v>
      </c>
      <c r="I264" s="10">
        <f t="shared" ref="I264:Q264" si="116">SUM(I265)</f>
        <v>0</v>
      </c>
      <c r="J264" s="39">
        <f t="shared" si="116"/>
        <v>0</v>
      </c>
      <c r="K264" s="10">
        <f t="shared" si="116"/>
        <v>0</v>
      </c>
      <c r="L264" s="10">
        <f t="shared" si="116"/>
        <v>0</v>
      </c>
      <c r="M264" s="10">
        <f t="shared" si="116"/>
        <v>0</v>
      </c>
      <c r="N264" s="10">
        <f t="shared" si="116"/>
        <v>0</v>
      </c>
      <c r="O264" s="22">
        <f t="shared" si="116"/>
        <v>0</v>
      </c>
      <c r="P264" s="10">
        <f t="shared" si="116"/>
        <v>0</v>
      </c>
      <c r="Q264" s="10">
        <f t="shared" si="116"/>
        <v>0</v>
      </c>
    </row>
    <row r="265" spans="1:17" ht="31.5" customHeight="1" thickBot="1" x14ac:dyDescent="0.25">
      <c r="A265" s="76" t="s">
        <v>134</v>
      </c>
      <c r="B265" s="72">
        <v>400</v>
      </c>
      <c r="C265" s="132" t="s">
        <v>109</v>
      </c>
      <c r="D265" s="132" t="s">
        <v>51</v>
      </c>
      <c r="E265" s="72" t="s">
        <v>315</v>
      </c>
      <c r="F265" s="72">
        <v>200</v>
      </c>
      <c r="G265" s="72">
        <v>1566</v>
      </c>
      <c r="H265" s="72">
        <v>1541</v>
      </c>
      <c r="I265" s="10"/>
      <c r="J265" s="39"/>
      <c r="K265" s="10"/>
      <c r="L265" s="10"/>
      <c r="M265" s="10"/>
      <c r="N265" s="10"/>
      <c r="O265" s="22"/>
      <c r="P265" s="10"/>
      <c r="Q265" s="10"/>
    </row>
    <row r="266" spans="1:17" ht="16.5" thickBot="1" x14ac:dyDescent="0.25">
      <c r="A266" s="94" t="s">
        <v>316</v>
      </c>
      <c r="B266" s="82">
        <v>400</v>
      </c>
      <c r="C266" s="134" t="s">
        <v>55</v>
      </c>
      <c r="D266" s="134"/>
      <c r="E266" s="82"/>
      <c r="F266" s="82"/>
      <c r="G266" s="82">
        <f>G267+G273</f>
        <v>13040.1</v>
      </c>
      <c r="H266" s="82">
        <f>H267+H273</f>
        <v>13040.1</v>
      </c>
      <c r="I266" s="10">
        <f t="shared" ref="I266:Q266" si="117">SUM(I267+I268)</f>
        <v>935</v>
      </c>
      <c r="J266" s="39">
        <f>SUM(J267+J268)</f>
        <v>0</v>
      </c>
      <c r="K266" s="10">
        <f t="shared" si="117"/>
        <v>0</v>
      </c>
      <c r="L266" s="10">
        <f t="shared" si="117"/>
        <v>0</v>
      </c>
      <c r="M266" s="10">
        <f t="shared" si="117"/>
        <v>0</v>
      </c>
      <c r="N266" s="10">
        <f t="shared" si="117"/>
        <v>0</v>
      </c>
      <c r="O266" s="22">
        <f t="shared" si="117"/>
        <v>0</v>
      </c>
      <c r="P266" s="10">
        <f t="shared" si="117"/>
        <v>0</v>
      </c>
      <c r="Q266" s="10">
        <f t="shared" si="117"/>
        <v>0</v>
      </c>
    </row>
    <row r="267" spans="1:17" ht="20.25" customHeight="1" thickBot="1" x14ac:dyDescent="0.25">
      <c r="A267" s="83" t="s">
        <v>86</v>
      </c>
      <c r="B267" s="75">
        <v>400</v>
      </c>
      <c r="C267" s="133" t="s">
        <v>55</v>
      </c>
      <c r="D267" s="133" t="s">
        <v>52</v>
      </c>
      <c r="E267" s="75"/>
      <c r="F267" s="75"/>
      <c r="G267" s="75">
        <f t="shared" ref="G267:H271" si="118">G268</f>
        <v>10636.1</v>
      </c>
      <c r="H267" s="75">
        <f t="shared" si="118"/>
        <v>10636.1</v>
      </c>
      <c r="I267" s="10">
        <v>935</v>
      </c>
      <c r="J267" s="39"/>
      <c r="K267" s="10"/>
      <c r="L267" s="10"/>
      <c r="M267" s="10"/>
      <c r="N267" s="10"/>
      <c r="O267" s="22"/>
      <c r="P267" s="10"/>
      <c r="Q267" s="10"/>
    </row>
    <row r="268" spans="1:17" ht="40.5" customHeight="1" thickBot="1" x14ac:dyDescent="0.25">
      <c r="A268" s="77" t="s">
        <v>167</v>
      </c>
      <c r="B268" s="72">
        <v>400</v>
      </c>
      <c r="C268" s="132" t="s">
        <v>55</v>
      </c>
      <c r="D268" s="132" t="s">
        <v>52</v>
      </c>
      <c r="E268" s="72" t="s">
        <v>91</v>
      </c>
      <c r="F268" s="72"/>
      <c r="G268" s="72">
        <f t="shared" si="118"/>
        <v>10636.1</v>
      </c>
      <c r="H268" s="72">
        <f t="shared" si="118"/>
        <v>10636.1</v>
      </c>
      <c r="I268" s="10"/>
      <c r="J268" s="39"/>
      <c r="K268" s="10"/>
      <c r="L268" s="10"/>
      <c r="M268" s="10"/>
      <c r="N268" s="10"/>
      <c r="O268" s="22"/>
      <c r="P268" s="10"/>
      <c r="Q268" s="10"/>
    </row>
    <row r="269" spans="1:17" ht="34.5" customHeight="1" thickBot="1" x14ac:dyDescent="0.25">
      <c r="A269" s="73" t="s">
        <v>317</v>
      </c>
      <c r="B269" s="72">
        <v>400</v>
      </c>
      <c r="C269" s="132" t="s">
        <v>55</v>
      </c>
      <c r="D269" s="132" t="s">
        <v>52</v>
      </c>
      <c r="E269" s="72" t="s">
        <v>95</v>
      </c>
      <c r="F269" s="72"/>
      <c r="G269" s="72">
        <f t="shared" si="118"/>
        <v>10636.1</v>
      </c>
      <c r="H269" s="72">
        <f t="shared" si="118"/>
        <v>10636.1</v>
      </c>
      <c r="I269" s="10">
        <f>SUM(I270+I271)</f>
        <v>0</v>
      </c>
      <c r="J269" s="39">
        <f>SUM(J270+J271)</f>
        <v>0</v>
      </c>
      <c r="K269" s="10">
        <f t="shared" ref="K269:Q269" si="119">SUM(K270+K271)</f>
        <v>0</v>
      </c>
      <c r="L269" s="10">
        <f t="shared" si="119"/>
        <v>0</v>
      </c>
      <c r="M269" s="10">
        <f t="shared" si="119"/>
        <v>0</v>
      </c>
      <c r="N269" s="10">
        <f t="shared" si="119"/>
        <v>0</v>
      </c>
      <c r="O269" s="22">
        <f t="shared" si="119"/>
        <v>0</v>
      </c>
      <c r="P269" s="10">
        <f t="shared" si="119"/>
        <v>0</v>
      </c>
      <c r="Q269" s="10">
        <f t="shared" si="119"/>
        <v>0</v>
      </c>
    </row>
    <row r="270" spans="1:17" ht="31.5" customHeight="1" thickBot="1" x14ac:dyDescent="0.25">
      <c r="A270" s="77" t="s">
        <v>318</v>
      </c>
      <c r="B270" s="72">
        <v>400</v>
      </c>
      <c r="C270" s="132" t="s">
        <v>55</v>
      </c>
      <c r="D270" s="132" t="s">
        <v>52</v>
      </c>
      <c r="E270" s="72" t="s">
        <v>31</v>
      </c>
      <c r="F270" s="72"/>
      <c r="G270" s="72">
        <f t="shared" si="118"/>
        <v>10636.1</v>
      </c>
      <c r="H270" s="72">
        <f t="shared" si="118"/>
        <v>10636.1</v>
      </c>
      <c r="I270" s="10"/>
      <c r="J270" s="39"/>
      <c r="K270" s="10"/>
      <c r="L270" s="10"/>
      <c r="M270" s="10"/>
      <c r="N270" s="10"/>
      <c r="O270" s="22"/>
      <c r="P270" s="10"/>
      <c r="Q270" s="10"/>
    </row>
    <row r="271" spans="1:17" ht="43.5" customHeight="1" thickBot="1" x14ac:dyDescent="0.25">
      <c r="A271" s="73" t="s">
        <v>319</v>
      </c>
      <c r="B271" s="72">
        <v>400</v>
      </c>
      <c r="C271" s="132" t="s">
        <v>55</v>
      </c>
      <c r="D271" s="132" t="s">
        <v>52</v>
      </c>
      <c r="E271" s="72" t="s">
        <v>32</v>
      </c>
      <c r="F271" s="72"/>
      <c r="G271" s="72">
        <f t="shared" si="118"/>
        <v>10636.1</v>
      </c>
      <c r="H271" s="72">
        <f t="shared" si="118"/>
        <v>10636.1</v>
      </c>
      <c r="I271" s="10">
        <f t="shared" ref="I271:Q271" si="120">SUM(I272)</f>
        <v>0</v>
      </c>
      <c r="J271" s="39">
        <f t="shared" si="120"/>
        <v>0</v>
      </c>
      <c r="K271" s="10">
        <f t="shared" si="120"/>
        <v>0</v>
      </c>
      <c r="L271" s="10">
        <f t="shared" si="120"/>
        <v>0</v>
      </c>
      <c r="M271" s="10">
        <f t="shared" si="120"/>
        <v>0</v>
      </c>
      <c r="N271" s="10">
        <f t="shared" si="120"/>
        <v>0</v>
      </c>
      <c r="O271" s="22">
        <f t="shared" si="120"/>
        <v>0</v>
      </c>
      <c r="P271" s="10">
        <f t="shared" si="120"/>
        <v>0</v>
      </c>
      <c r="Q271" s="10">
        <f t="shared" si="120"/>
        <v>0</v>
      </c>
    </row>
    <row r="272" spans="1:17" ht="30" customHeight="1" thickBot="1" x14ac:dyDescent="0.25">
      <c r="A272" s="77" t="s">
        <v>34</v>
      </c>
      <c r="B272" s="72">
        <v>400</v>
      </c>
      <c r="C272" s="132" t="s">
        <v>55</v>
      </c>
      <c r="D272" s="132" t="s">
        <v>52</v>
      </c>
      <c r="E272" s="72" t="s">
        <v>32</v>
      </c>
      <c r="F272" s="72">
        <v>600</v>
      </c>
      <c r="G272" s="72">
        <v>10636.1</v>
      </c>
      <c r="H272" s="72">
        <v>10636.1</v>
      </c>
      <c r="I272" s="10"/>
      <c r="J272" s="39"/>
      <c r="K272" s="10"/>
      <c r="L272" s="10"/>
      <c r="M272" s="10"/>
      <c r="N272" s="10"/>
      <c r="O272" s="22"/>
      <c r="P272" s="10"/>
      <c r="Q272" s="10"/>
    </row>
    <row r="273" spans="1:17" ht="18.75" customHeight="1" thickBot="1" x14ac:dyDescent="0.25">
      <c r="A273" s="83" t="s">
        <v>320</v>
      </c>
      <c r="B273" s="75">
        <v>400</v>
      </c>
      <c r="C273" s="133" t="s">
        <v>55</v>
      </c>
      <c r="D273" s="133" t="s">
        <v>55</v>
      </c>
      <c r="E273" s="75"/>
      <c r="F273" s="75"/>
      <c r="G273" s="75">
        <f>G274</f>
        <v>2404</v>
      </c>
      <c r="H273" s="75">
        <f>H274</f>
        <v>2404</v>
      </c>
      <c r="I273" s="10">
        <f t="shared" ref="I273:Q273" si="121">SUM(I274)</f>
        <v>0</v>
      </c>
      <c r="J273" s="39">
        <f t="shared" si="121"/>
        <v>0</v>
      </c>
      <c r="K273" s="10">
        <f t="shared" si="121"/>
        <v>0</v>
      </c>
      <c r="L273" s="10">
        <f t="shared" si="121"/>
        <v>0</v>
      </c>
      <c r="M273" s="10">
        <f t="shared" si="121"/>
        <v>0</v>
      </c>
      <c r="N273" s="10">
        <f t="shared" si="121"/>
        <v>0</v>
      </c>
      <c r="O273" s="22">
        <f t="shared" si="121"/>
        <v>0</v>
      </c>
      <c r="P273" s="10">
        <f t="shared" si="121"/>
        <v>0</v>
      </c>
      <c r="Q273" s="10">
        <f t="shared" si="121"/>
        <v>0</v>
      </c>
    </row>
    <row r="274" spans="1:17" ht="24.75" customHeight="1" thickBot="1" x14ac:dyDescent="0.25">
      <c r="A274" s="77" t="s">
        <v>167</v>
      </c>
      <c r="B274" s="72">
        <v>400</v>
      </c>
      <c r="C274" s="132" t="s">
        <v>55</v>
      </c>
      <c r="D274" s="132" t="s">
        <v>55</v>
      </c>
      <c r="E274" s="72" t="s">
        <v>91</v>
      </c>
      <c r="F274" s="72"/>
      <c r="G274" s="72">
        <f>G275</f>
        <v>2404</v>
      </c>
      <c r="H274" s="72">
        <f>H275</f>
        <v>2404</v>
      </c>
      <c r="I274" s="10"/>
      <c r="J274" s="39"/>
      <c r="K274" s="10"/>
      <c r="L274" s="10"/>
      <c r="M274" s="10"/>
      <c r="N274" s="10"/>
      <c r="O274" s="22"/>
      <c r="P274" s="10"/>
      <c r="Q274" s="10"/>
    </row>
    <row r="275" spans="1:17" ht="16.5" customHeight="1" thickBot="1" x14ac:dyDescent="0.25">
      <c r="A275" s="481" t="s">
        <v>321</v>
      </c>
      <c r="B275" s="483">
        <v>400</v>
      </c>
      <c r="C275" s="485" t="s">
        <v>55</v>
      </c>
      <c r="D275" s="485" t="s">
        <v>55</v>
      </c>
      <c r="E275" s="487" t="s">
        <v>33</v>
      </c>
      <c r="F275" s="483"/>
      <c r="G275" s="483">
        <f>G277+G280</f>
        <v>2404</v>
      </c>
      <c r="H275" s="483">
        <f>H277+H280</f>
        <v>2404</v>
      </c>
      <c r="I275" s="10">
        <f t="shared" ref="I275:M275" si="122">SUM(I276)</f>
        <v>0</v>
      </c>
      <c r="J275" s="41">
        <f t="shared" si="122"/>
        <v>0</v>
      </c>
      <c r="K275" s="24">
        <f t="shared" si="122"/>
        <v>0</v>
      </c>
      <c r="L275" s="24">
        <f t="shared" si="122"/>
        <v>0</v>
      </c>
      <c r="M275" s="24">
        <f t="shared" si="122"/>
        <v>0</v>
      </c>
      <c r="N275" s="10">
        <f>SUM(N276)</f>
        <v>0</v>
      </c>
      <c r="O275" s="22">
        <f>SUM(O276)</f>
        <v>0</v>
      </c>
      <c r="P275" s="10">
        <f>SUM(P276)</f>
        <v>0</v>
      </c>
      <c r="Q275" s="10">
        <f>SUM(Q276)</f>
        <v>0</v>
      </c>
    </row>
    <row r="276" spans="1:17" ht="22.5" hidden="1" customHeight="1" thickBot="1" x14ac:dyDescent="0.25">
      <c r="A276" s="482"/>
      <c r="B276" s="484"/>
      <c r="C276" s="486"/>
      <c r="D276" s="486"/>
      <c r="E276" s="488"/>
      <c r="F276" s="484"/>
      <c r="G276" s="484"/>
      <c r="H276" s="484"/>
      <c r="I276" s="10"/>
      <c r="J276" s="41"/>
      <c r="K276" s="24"/>
      <c r="L276" s="24"/>
      <c r="M276" s="24"/>
      <c r="N276" s="10"/>
      <c r="O276" s="22"/>
      <c r="P276" s="10"/>
      <c r="Q276" s="10"/>
    </row>
    <row r="277" spans="1:17" ht="28.5" hidden="1" customHeight="1" thickBot="1" x14ac:dyDescent="0.25">
      <c r="A277" s="74" t="s">
        <v>322</v>
      </c>
      <c r="B277" s="75">
        <v>400</v>
      </c>
      <c r="C277" s="133" t="s">
        <v>55</v>
      </c>
      <c r="D277" s="133" t="s">
        <v>55</v>
      </c>
      <c r="E277" s="75" t="s">
        <v>72</v>
      </c>
      <c r="F277" s="75"/>
      <c r="G277" s="75">
        <f>G278</f>
        <v>0</v>
      </c>
      <c r="H277" s="75">
        <f>H278</f>
        <v>0</v>
      </c>
      <c r="I277" s="10">
        <f t="shared" ref="I277:Q277" si="123">SUM(I278+I279)</f>
        <v>0</v>
      </c>
      <c r="J277" s="39">
        <f>SUM(J278+J279)</f>
        <v>0</v>
      </c>
      <c r="K277" s="10">
        <f t="shared" si="123"/>
        <v>0</v>
      </c>
      <c r="L277" s="10">
        <f t="shared" si="123"/>
        <v>0</v>
      </c>
      <c r="M277" s="10">
        <f t="shared" si="123"/>
        <v>0</v>
      </c>
      <c r="N277" s="10">
        <f t="shared" si="123"/>
        <v>0</v>
      </c>
      <c r="O277" s="22">
        <f t="shared" si="123"/>
        <v>0</v>
      </c>
      <c r="P277" s="10">
        <f t="shared" si="123"/>
        <v>0</v>
      </c>
      <c r="Q277" s="10">
        <f t="shared" si="123"/>
        <v>0</v>
      </c>
    </row>
    <row r="278" spans="1:17" ht="29.25" hidden="1" customHeight="1" thickBot="1" x14ac:dyDescent="0.25">
      <c r="A278" s="73" t="s">
        <v>323</v>
      </c>
      <c r="B278" s="72">
        <v>400</v>
      </c>
      <c r="C278" s="132" t="s">
        <v>55</v>
      </c>
      <c r="D278" s="132" t="s">
        <v>55</v>
      </c>
      <c r="E278" s="97" t="s">
        <v>8</v>
      </c>
      <c r="F278" s="72"/>
      <c r="G278" s="72">
        <f>G279</f>
        <v>0</v>
      </c>
      <c r="H278" s="72">
        <f>H279</f>
        <v>0</v>
      </c>
      <c r="I278" s="10"/>
      <c r="J278" s="39"/>
      <c r="K278" s="10"/>
      <c r="L278" s="10"/>
      <c r="M278" s="10"/>
      <c r="N278" s="10"/>
      <c r="O278" s="22"/>
      <c r="P278" s="10"/>
      <c r="Q278" s="10"/>
    </row>
    <row r="279" spans="1:17" ht="27" hidden="1" customHeight="1" thickBot="1" x14ac:dyDescent="0.25">
      <c r="A279" s="76" t="s">
        <v>34</v>
      </c>
      <c r="B279" s="72">
        <v>400</v>
      </c>
      <c r="C279" s="132" t="s">
        <v>55</v>
      </c>
      <c r="D279" s="132" t="s">
        <v>55</v>
      </c>
      <c r="E279" s="97" t="s">
        <v>8</v>
      </c>
      <c r="F279" s="72">
        <v>600</v>
      </c>
      <c r="G279" s="72">
        <v>0</v>
      </c>
      <c r="H279" s="72">
        <v>0</v>
      </c>
      <c r="I279" s="10"/>
      <c r="J279" s="39"/>
      <c r="K279" s="10"/>
      <c r="L279" s="10"/>
      <c r="M279" s="10"/>
      <c r="N279" s="10"/>
      <c r="O279" s="22"/>
      <c r="P279" s="10"/>
      <c r="Q279" s="10"/>
    </row>
    <row r="280" spans="1:17" ht="14.25" customHeight="1" thickBot="1" x14ac:dyDescent="0.25">
      <c r="A280" s="74" t="s">
        <v>324</v>
      </c>
      <c r="B280" s="75">
        <v>400</v>
      </c>
      <c r="C280" s="133" t="s">
        <v>55</v>
      </c>
      <c r="D280" s="133" t="s">
        <v>55</v>
      </c>
      <c r="E280" s="75" t="s">
        <v>9</v>
      </c>
      <c r="F280" s="75"/>
      <c r="G280" s="75">
        <f>G281+G283</f>
        <v>2404</v>
      </c>
      <c r="H280" s="75">
        <f>H281+H283</f>
        <v>2404</v>
      </c>
      <c r="I280" s="9">
        <f t="shared" ref="I280:Q280" si="124">SUM(I281)</f>
        <v>0</v>
      </c>
      <c r="J280" s="38">
        <f t="shared" si="124"/>
        <v>0</v>
      </c>
      <c r="K280" s="9">
        <f t="shared" si="124"/>
        <v>0</v>
      </c>
      <c r="L280" s="9">
        <f t="shared" si="124"/>
        <v>0</v>
      </c>
      <c r="M280" s="9">
        <f t="shared" si="124"/>
        <v>0</v>
      </c>
      <c r="N280" s="9">
        <f t="shared" si="124"/>
        <v>0</v>
      </c>
      <c r="O280" s="33">
        <f t="shared" si="124"/>
        <v>0</v>
      </c>
      <c r="P280" s="9">
        <f t="shared" si="124"/>
        <v>0</v>
      </c>
      <c r="Q280" s="9">
        <f t="shared" si="124"/>
        <v>0</v>
      </c>
    </row>
    <row r="281" spans="1:17" ht="33.75" customHeight="1" thickBot="1" x14ac:dyDescent="0.25">
      <c r="A281" s="77" t="s">
        <v>325</v>
      </c>
      <c r="B281" s="72">
        <v>400</v>
      </c>
      <c r="C281" s="132" t="s">
        <v>55</v>
      </c>
      <c r="D281" s="132" t="s">
        <v>55</v>
      </c>
      <c r="E281" s="72" t="s">
        <v>326</v>
      </c>
      <c r="F281" s="72"/>
      <c r="G281" s="72">
        <f>G282</f>
        <v>2404</v>
      </c>
      <c r="H281" s="72">
        <f>H282</f>
        <v>2404</v>
      </c>
      <c r="I281" s="10"/>
      <c r="J281" s="39"/>
      <c r="K281" s="10"/>
      <c r="L281" s="10"/>
      <c r="M281" s="10"/>
      <c r="N281" s="10"/>
      <c r="O281" s="22"/>
      <c r="P281" s="10"/>
      <c r="Q281" s="10"/>
    </row>
    <row r="282" spans="1:17" ht="36" customHeight="1" thickBot="1" x14ac:dyDescent="0.25">
      <c r="A282" s="77" t="s">
        <v>34</v>
      </c>
      <c r="B282" s="72">
        <v>400</v>
      </c>
      <c r="C282" s="132" t="s">
        <v>55</v>
      </c>
      <c r="D282" s="132" t="s">
        <v>55</v>
      </c>
      <c r="E282" s="72" t="s">
        <v>326</v>
      </c>
      <c r="F282" s="72">
        <v>600</v>
      </c>
      <c r="G282" s="72">
        <v>2404</v>
      </c>
      <c r="H282" s="72">
        <v>2404</v>
      </c>
      <c r="I282" s="10">
        <f t="shared" ref="I282:Q282" si="125">SUM(I283)</f>
        <v>0</v>
      </c>
      <c r="J282" s="39">
        <f t="shared" si="125"/>
        <v>0</v>
      </c>
      <c r="K282" s="10">
        <f t="shared" si="125"/>
        <v>0</v>
      </c>
      <c r="L282" s="10">
        <f t="shared" si="125"/>
        <v>0</v>
      </c>
      <c r="M282" s="10">
        <f t="shared" si="125"/>
        <v>0</v>
      </c>
      <c r="N282" s="10">
        <f t="shared" si="125"/>
        <v>0</v>
      </c>
      <c r="O282" s="22">
        <f t="shared" si="125"/>
        <v>0</v>
      </c>
      <c r="P282" s="10">
        <f t="shared" si="125"/>
        <v>0</v>
      </c>
      <c r="Q282" s="10">
        <f t="shared" si="125"/>
        <v>0</v>
      </c>
    </row>
    <row r="283" spans="1:17" ht="0.75" hidden="1" customHeight="1" thickBot="1" x14ac:dyDescent="0.25">
      <c r="A283" s="77" t="s">
        <v>327</v>
      </c>
      <c r="B283" s="72">
        <v>400</v>
      </c>
      <c r="C283" s="132" t="s">
        <v>55</v>
      </c>
      <c r="D283" s="132" t="s">
        <v>55</v>
      </c>
      <c r="E283" s="72" t="s">
        <v>10</v>
      </c>
      <c r="F283" s="72"/>
      <c r="G283" s="72">
        <f>G284</f>
        <v>0</v>
      </c>
      <c r="H283" s="72">
        <f>H284</f>
        <v>0</v>
      </c>
      <c r="I283" s="10">
        <v>0</v>
      </c>
      <c r="J283" s="39"/>
      <c r="K283" s="10"/>
      <c r="L283" s="10"/>
      <c r="M283" s="10"/>
      <c r="N283" s="10"/>
      <c r="O283" s="22"/>
      <c r="P283" s="10"/>
      <c r="Q283" s="10"/>
    </row>
    <row r="284" spans="1:17" ht="39" hidden="1" customHeight="1" thickBot="1" x14ac:dyDescent="0.25">
      <c r="A284" s="77" t="s">
        <v>34</v>
      </c>
      <c r="B284" s="72">
        <v>400</v>
      </c>
      <c r="C284" s="132" t="s">
        <v>55</v>
      </c>
      <c r="D284" s="132" t="s">
        <v>55</v>
      </c>
      <c r="E284" s="72" t="s">
        <v>10</v>
      </c>
      <c r="F284" s="72">
        <v>600</v>
      </c>
      <c r="G284" s="72">
        <v>0</v>
      </c>
      <c r="H284" s="72">
        <v>0</v>
      </c>
      <c r="I284" s="10">
        <f t="shared" ref="I284:Q284" si="126">SUM(I285)</f>
        <v>0</v>
      </c>
      <c r="J284" s="39">
        <f t="shared" si="126"/>
        <v>0</v>
      </c>
      <c r="K284" s="10">
        <f t="shared" si="126"/>
        <v>0</v>
      </c>
      <c r="L284" s="10">
        <f t="shared" si="126"/>
        <v>0</v>
      </c>
      <c r="M284" s="10">
        <f t="shared" si="126"/>
        <v>0</v>
      </c>
      <c r="N284" s="10">
        <f t="shared" si="126"/>
        <v>0</v>
      </c>
      <c r="O284" s="22">
        <f t="shared" si="126"/>
        <v>0</v>
      </c>
      <c r="P284" s="10">
        <f t="shared" si="126"/>
        <v>0</v>
      </c>
      <c r="Q284" s="10">
        <f t="shared" si="126"/>
        <v>0</v>
      </c>
    </row>
    <row r="285" spans="1:17" ht="18" customHeight="1" thickBot="1" x14ac:dyDescent="0.25">
      <c r="A285" s="94" t="s">
        <v>328</v>
      </c>
      <c r="B285" s="82">
        <v>400</v>
      </c>
      <c r="C285" s="134" t="s">
        <v>56</v>
      </c>
      <c r="D285" s="134"/>
      <c r="E285" s="75"/>
      <c r="F285" s="75"/>
      <c r="G285" s="82">
        <f>G286</f>
        <v>50370.3</v>
      </c>
      <c r="H285" s="82">
        <f>H286</f>
        <v>65757.400000000009</v>
      </c>
      <c r="I285" s="10"/>
      <c r="J285" s="39"/>
      <c r="K285" s="10"/>
      <c r="L285" s="10"/>
      <c r="M285" s="10"/>
      <c r="N285" s="10"/>
      <c r="O285" s="22"/>
      <c r="P285" s="10"/>
      <c r="Q285" s="10"/>
    </row>
    <row r="286" spans="1:17" ht="15" customHeight="1" thickBot="1" x14ac:dyDescent="0.25">
      <c r="A286" s="83" t="s">
        <v>82</v>
      </c>
      <c r="B286" s="75">
        <v>400</v>
      </c>
      <c r="C286" s="133" t="s">
        <v>56</v>
      </c>
      <c r="D286" s="133" t="s">
        <v>50</v>
      </c>
      <c r="E286" s="75"/>
      <c r="F286" s="75"/>
      <c r="G286" s="75">
        <f>G287+G322</f>
        <v>50370.3</v>
      </c>
      <c r="H286" s="75">
        <f>H287+H322</f>
        <v>65757.400000000009</v>
      </c>
      <c r="I286" s="10">
        <f t="shared" ref="I286:Q286" si="127">SUM(I287)</f>
        <v>0</v>
      </c>
      <c r="J286" s="39">
        <f t="shared" si="127"/>
        <v>0</v>
      </c>
      <c r="K286" s="10">
        <f t="shared" si="127"/>
        <v>0</v>
      </c>
      <c r="L286" s="10">
        <f t="shared" si="127"/>
        <v>0</v>
      </c>
      <c r="M286" s="10">
        <f t="shared" si="127"/>
        <v>0</v>
      </c>
      <c r="N286" s="10">
        <f t="shared" si="127"/>
        <v>0</v>
      </c>
      <c r="O286" s="22">
        <f t="shared" si="127"/>
        <v>0</v>
      </c>
      <c r="P286" s="10">
        <f t="shared" si="127"/>
        <v>0</v>
      </c>
      <c r="Q286" s="10">
        <f t="shared" si="127"/>
        <v>0</v>
      </c>
    </row>
    <row r="287" spans="1:17" s="369" customFormat="1" ht="30.75" customHeight="1" thickBot="1" x14ac:dyDescent="0.25">
      <c r="A287" s="120" t="s">
        <v>175</v>
      </c>
      <c r="B287" s="119">
        <v>400</v>
      </c>
      <c r="C287" s="148" t="s">
        <v>56</v>
      </c>
      <c r="D287" s="148" t="s">
        <v>50</v>
      </c>
      <c r="E287" s="119" t="s">
        <v>104</v>
      </c>
      <c r="F287" s="119"/>
      <c r="G287" s="119">
        <f>G288</f>
        <v>50370.3</v>
      </c>
      <c r="H287" s="119">
        <f>H288</f>
        <v>65757.400000000009</v>
      </c>
      <c r="I287" s="366"/>
      <c r="J287" s="367"/>
      <c r="K287" s="366"/>
      <c r="L287" s="366"/>
      <c r="M287" s="366"/>
      <c r="N287" s="366"/>
      <c r="O287" s="368"/>
      <c r="P287" s="366"/>
      <c r="Q287" s="366"/>
    </row>
    <row r="288" spans="1:17" s="369" customFormat="1" ht="18.75" customHeight="1" thickBot="1" x14ac:dyDescent="0.25">
      <c r="A288" s="332" t="s">
        <v>176</v>
      </c>
      <c r="B288" s="58">
        <v>400</v>
      </c>
      <c r="C288" s="126" t="s">
        <v>56</v>
      </c>
      <c r="D288" s="126" t="s">
        <v>50</v>
      </c>
      <c r="E288" s="58" t="s">
        <v>36</v>
      </c>
      <c r="F288" s="58"/>
      <c r="G288" s="58">
        <f>G289+G306+G316+G319+G303</f>
        <v>50370.3</v>
      </c>
      <c r="H288" s="58">
        <f>H289+H306+H316+H319+H303</f>
        <v>65757.400000000009</v>
      </c>
      <c r="I288" s="366">
        <f t="shared" ref="I288:Q288" si="128">SUM(I289+I291+I293)</f>
        <v>0</v>
      </c>
      <c r="J288" s="367">
        <f>SUM(J289+J291+J293)</f>
        <v>0</v>
      </c>
      <c r="K288" s="366">
        <f t="shared" si="128"/>
        <v>0</v>
      </c>
      <c r="L288" s="366">
        <f t="shared" si="128"/>
        <v>0</v>
      </c>
      <c r="M288" s="366">
        <f t="shared" si="128"/>
        <v>0</v>
      </c>
      <c r="N288" s="366">
        <f t="shared" si="128"/>
        <v>0</v>
      </c>
      <c r="O288" s="368">
        <f t="shared" si="128"/>
        <v>0</v>
      </c>
      <c r="P288" s="366">
        <f t="shared" si="128"/>
        <v>0</v>
      </c>
      <c r="Q288" s="366">
        <f t="shared" si="128"/>
        <v>0</v>
      </c>
    </row>
    <row r="289" spans="1:17" ht="15.75" customHeight="1" thickBot="1" x14ac:dyDescent="0.25">
      <c r="A289" s="57" t="s">
        <v>329</v>
      </c>
      <c r="B289" s="58">
        <v>400</v>
      </c>
      <c r="C289" s="126" t="s">
        <v>56</v>
      </c>
      <c r="D289" s="126" t="s">
        <v>50</v>
      </c>
      <c r="E289" s="58" t="s">
        <v>37</v>
      </c>
      <c r="F289" s="58"/>
      <c r="G289" s="58">
        <f>G290+G292+G294+G296+G298+G300</f>
        <v>21060.400000000001</v>
      </c>
      <c r="H289" s="58">
        <f>H290+H292+H294+H296+H298+H300</f>
        <v>21175.399999999998</v>
      </c>
      <c r="I289" s="10">
        <f t="shared" ref="I289:Q289" si="129">SUM(I290)</f>
        <v>0</v>
      </c>
      <c r="J289" s="39">
        <f t="shared" si="129"/>
        <v>0</v>
      </c>
      <c r="K289" s="10">
        <f t="shared" si="129"/>
        <v>0</v>
      </c>
      <c r="L289" s="10">
        <f t="shared" si="129"/>
        <v>0</v>
      </c>
      <c r="M289" s="10">
        <f t="shared" si="129"/>
        <v>0</v>
      </c>
      <c r="N289" s="10">
        <f t="shared" si="129"/>
        <v>0</v>
      </c>
      <c r="O289" s="22">
        <f t="shared" si="129"/>
        <v>0</v>
      </c>
      <c r="P289" s="10">
        <f t="shared" si="129"/>
        <v>0</v>
      </c>
      <c r="Q289" s="10">
        <f t="shared" si="129"/>
        <v>0</v>
      </c>
    </row>
    <row r="290" spans="1:17" ht="30.75" customHeight="1" thickBot="1" x14ac:dyDescent="0.25">
      <c r="A290" s="60" t="s">
        <v>330</v>
      </c>
      <c r="B290" s="61">
        <v>400</v>
      </c>
      <c r="C290" s="127" t="s">
        <v>56</v>
      </c>
      <c r="D290" s="127" t="s">
        <v>50</v>
      </c>
      <c r="E290" s="61" t="s">
        <v>71</v>
      </c>
      <c r="F290" s="61"/>
      <c r="G290" s="61">
        <f>G291</f>
        <v>14859.9</v>
      </c>
      <c r="H290" s="61">
        <f>H291</f>
        <v>14859.9</v>
      </c>
      <c r="I290" s="10"/>
      <c r="J290" s="39"/>
      <c r="K290" s="10"/>
      <c r="L290" s="10"/>
      <c r="M290" s="10"/>
      <c r="N290" s="10"/>
      <c r="O290" s="22"/>
      <c r="P290" s="10"/>
      <c r="Q290" s="10"/>
    </row>
    <row r="291" spans="1:17" ht="36" customHeight="1" thickBot="1" x14ac:dyDescent="0.25">
      <c r="A291" s="79" t="s">
        <v>34</v>
      </c>
      <c r="B291" s="61">
        <v>400</v>
      </c>
      <c r="C291" s="127" t="s">
        <v>56</v>
      </c>
      <c r="D291" s="127" t="s">
        <v>50</v>
      </c>
      <c r="E291" s="61" t="s">
        <v>71</v>
      </c>
      <c r="F291" s="61">
        <v>600</v>
      </c>
      <c r="G291" s="61">
        <v>14859.9</v>
      </c>
      <c r="H291" s="61">
        <v>14859.9</v>
      </c>
      <c r="I291" s="10">
        <f t="shared" ref="I291:Q291" si="130">SUM(I292)</f>
        <v>0</v>
      </c>
      <c r="J291" s="39">
        <f t="shared" si="130"/>
        <v>0</v>
      </c>
      <c r="K291" s="10">
        <f t="shared" si="130"/>
        <v>0</v>
      </c>
      <c r="L291" s="10">
        <f t="shared" si="130"/>
        <v>0</v>
      </c>
      <c r="M291" s="10">
        <f t="shared" si="130"/>
        <v>0</v>
      </c>
      <c r="N291" s="10">
        <f t="shared" si="130"/>
        <v>0</v>
      </c>
      <c r="O291" s="22">
        <f t="shared" si="130"/>
        <v>0</v>
      </c>
      <c r="P291" s="10">
        <f t="shared" si="130"/>
        <v>0</v>
      </c>
      <c r="Q291" s="10">
        <f t="shared" si="130"/>
        <v>0</v>
      </c>
    </row>
    <row r="292" spans="1:17" ht="21" customHeight="1" thickBot="1" x14ac:dyDescent="0.25">
      <c r="A292" s="86" t="s">
        <v>331</v>
      </c>
      <c r="B292" s="61">
        <v>400</v>
      </c>
      <c r="C292" s="127" t="s">
        <v>56</v>
      </c>
      <c r="D292" s="127" t="s">
        <v>50</v>
      </c>
      <c r="E292" s="61" t="s">
        <v>332</v>
      </c>
      <c r="F292" s="61"/>
      <c r="G292" s="61">
        <f>G293</f>
        <v>570</v>
      </c>
      <c r="H292" s="61">
        <f>H293</f>
        <v>0</v>
      </c>
      <c r="I292" s="10"/>
      <c r="J292" s="39"/>
      <c r="K292" s="10"/>
      <c r="L292" s="10"/>
      <c r="M292" s="10"/>
      <c r="N292" s="10"/>
      <c r="O292" s="22"/>
      <c r="P292" s="10"/>
      <c r="Q292" s="10"/>
    </row>
    <row r="293" spans="1:17" ht="24" customHeight="1" thickBot="1" x14ac:dyDescent="0.25">
      <c r="A293" s="79" t="s">
        <v>34</v>
      </c>
      <c r="B293" s="61">
        <v>400</v>
      </c>
      <c r="C293" s="127" t="s">
        <v>56</v>
      </c>
      <c r="D293" s="127" t="s">
        <v>50</v>
      </c>
      <c r="E293" s="61" t="s">
        <v>332</v>
      </c>
      <c r="F293" s="61">
        <v>600</v>
      </c>
      <c r="G293" s="61">
        <v>570</v>
      </c>
      <c r="H293" s="61">
        <v>0</v>
      </c>
      <c r="I293" s="10">
        <f t="shared" ref="I293:Q293" si="131">SUM(I294)</f>
        <v>0</v>
      </c>
      <c r="J293" s="39">
        <f t="shared" si="131"/>
        <v>0</v>
      </c>
      <c r="K293" s="10">
        <f t="shared" si="131"/>
        <v>0</v>
      </c>
      <c r="L293" s="10">
        <f t="shared" si="131"/>
        <v>0</v>
      </c>
      <c r="M293" s="10">
        <f t="shared" si="131"/>
        <v>0</v>
      </c>
      <c r="N293" s="10">
        <f t="shared" si="131"/>
        <v>0</v>
      </c>
      <c r="O293" s="22">
        <f t="shared" si="131"/>
        <v>0</v>
      </c>
      <c r="P293" s="10">
        <f t="shared" si="131"/>
        <v>0</v>
      </c>
      <c r="Q293" s="10">
        <f t="shared" si="131"/>
        <v>0</v>
      </c>
    </row>
    <row r="294" spans="1:17" ht="33" customHeight="1" thickBot="1" x14ac:dyDescent="0.25">
      <c r="A294" s="78" t="s">
        <v>333</v>
      </c>
      <c r="B294" s="84">
        <v>400</v>
      </c>
      <c r="C294" s="135" t="s">
        <v>56</v>
      </c>
      <c r="D294" s="135" t="s">
        <v>50</v>
      </c>
      <c r="E294" s="84" t="s">
        <v>334</v>
      </c>
      <c r="F294" s="85"/>
      <c r="G294" s="98">
        <f>G295</f>
        <v>980</v>
      </c>
      <c r="H294" s="98">
        <f>H295</f>
        <v>0</v>
      </c>
      <c r="I294" s="10"/>
      <c r="J294" s="39"/>
      <c r="K294" s="10"/>
      <c r="L294" s="10"/>
      <c r="M294" s="10"/>
      <c r="N294" s="10"/>
      <c r="O294" s="22"/>
      <c r="P294" s="10"/>
      <c r="Q294" s="10"/>
    </row>
    <row r="295" spans="1:17" ht="25.5" customHeight="1" thickBot="1" x14ac:dyDescent="0.25">
      <c r="A295" s="79" t="s">
        <v>34</v>
      </c>
      <c r="B295" s="87">
        <v>400</v>
      </c>
      <c r="C295" s="136" t="s">
        <v>56</v>
      </c>
      <c r="D295" s="136" t="s">
        <v>50</v>
      </c>
      <c r="E295" s="87" t="s">
        <v>334</v>
      </c>
      <c r="F295" s="88">
        <v>600</v>
      </c>
      <c r="G295" s="71">
        <v>980</v>
      </c>
      <c r="H295" s="71">
        <v>0</v>
      </c>
      <c r="I295" s="10">
        <f t="shared" ref="I295:M295" si="132">SUM(I298+I296)</f>
        <v>2239</v>
      </c>
      <c r="J295" s="39">
        <f>SUM(J298)</f>
        <v>0</v>
      </c>
      <c r="K295" s="11">
        <f t="shared" si="132"/>
        <v>0</v>
      </c>
      <c r="L295" s="11">
        <f t="shared" si="132"/>
        <v>0</v>
      </c>
      <c r="M295" s="11">
        <f t="shared" si="132"/>
        <v>0</v>
      </c>
      <c r="N295" s="10">
        <f>SUM(N298)</f>
        <v>0</v>
      </c>
      <c r="O295" s="22">
        <f>SUM(O298)</f>
        <v>0</v>
      </c>
      <c r="P295" s="10">
        <f>SUM(P298)</f>
        <v>0</v>
      </c>
      <c r="Q295" s="10">
        <f>SUM(Q298)</f>
        <v>0</v>
      </c>
    </row>
    <row r="296" spans="1:17" ht="25.5" hidden="1" customHeight="1" thickBot="1" x14ac:dyDescent="0.25">
      <c r="A296" s="86" t="s">
        <v>335</v>
      </c>
      <c r="B296" s="87">
        <v>400</v>
      </c>
      <c r="C296" s="136" t="s">
        <v>56</v>
      </c>
      <c r="D296" s="136" t="s">
        <v>50</v>
      </c>
      <c r="E296" s="87" t="s">
        <v>336</v>
      </c>
      <c r="F296" s="88"/>
      <c r="G296" s="71">
        <f>G297</f>
        <v>0</v>
      </c>
      <c r="H296" s="71">
        <f>H297</f>
        <v>0</v>
      </c>
      <c r="I296" s="10">
        <f t="shared" ref="I296:M296" si="133">SUM(I297)</f>
        <v>86</v>
      </c>
      <c r="J296" s="39"/>
      <c r="K296" s="11">
        <f t="shared" si="133"/>
        <v>0</v>
      </c>
      <c r="L296" s="11">
        <f t="shared" si="133"/>
        <v>0</v>
      </c>
      <c r="M296" s="11">
        <f t="shared" si="133"/>
        <v>0</v>
      </c>
      <c r="N296" s="10"/>
      <c r="O296" s="22"/>
      <c r="P296" s="10"/>
      <c r="Q296" s="10"/>
    </row>
    <row r="297" spans="1:17" ht="26.25" hidden="1" thickBot="1" x14ac:dyDescent="0.25">
      <c r="A297" s="79" t="s">
        <v>34</v>
      </c>
      <c r="B297" s="87">
        <v>400</v>
      </c>
      <c r="C297" s="136" t="s">
        <v>56</v>
      </c>
      <c r="D297" s="136" t="s">
        <v>50</v>
      </c>
      <c r="E297" s="87" t="s">
        <v>336</v>
      </c>
      <c r="F297" s="88">
        <v>600</v>
      </c>
      <c r="G297" s="71">
        <v>0</v>
      </c>
      <c r="H297" s="71">
        <v>0</v>
      </c>
      <c r="I297" s="10">
        <v>86</v>
      </c>
      <c r="J297" s="39"/>
      <c r="K297" s="10"/>
      <c r="L297" s="10"/>
      <c r="M297" s="10"/>
      <c r="N297" s="10"/>
      <c r="O297" s="22"/>
      <c r="P297" s="10"/>
      <c r="Q297" s="10"/>
    </row>
    <row r="298" spans="1:17" ht="39" thickBot="1" x14ac:dyDescent="0.25">
      <c r="A298" s="60" t="s">
        <v>337</v>
      </c>
      <c r="B298" s="61">
        <v>400</v>
      </c>
      <c r="C298" s="127" t="s">
        <v>56</v>
      </c>
      <c r="D298" s="127" t="s">
        <v>50</v>
      </c>
      <c r="E298" s="61" t="s">
        <v>338</v>
      </c>
      <c r="F298" s="61"/>
      <c r="G298" s="61">
        <f>G299</f>
        <v>242.8</v>
      </c>
      <c r="H298" s="61">
        <f>H299</f>
        <v>242.8</v>
      </c>
      <c r="I298" s="10">
        <f t="shared" ref="I298:Q298" si="134">SUM(I299)</f>
        <v>2153</v>
      </c>
      <c r="J298" s="39">
        <f t="shared" si="134"/>
        <v>0</v>
      </c>
      <c r="K298" s="10">
        <f t="shared" si="134"/>
        <v>0</v>
      </c>
      <c r="L298" s="10">
        <f t="shared" si="134"/>
        <v>0</v>
      </c>
      <c r="M298" s="10">
        <f t="shared" si="134"/>
        <v>0</v>
      </c>
      <c r="N298" s="10">
        <f t="shared" si="134"/>
        <v>0</v>
      </c>
      <c r="O298" s="22">
        <f t="shared" si="134"/>
        <v>0</v>
      </c>
      <c r="P298" s="10">
        <f t="shared" si="134"/>
        <v>0</v>
      </c>
      <c r="Q298" s="10">
        <f t="shared" si="134"/>
        <v>0</v>
      </c>
    </row>
    <row r="299" spans="1:17" ht="31.5" customHeight="1" thickBot="1" x14ac:dyDescent="0.25">
      <c r="A299" s="86" t="s">
        <v>34</v>
      </c>
      <c r="B299" s="61">
        <v>400</v>
      </c>
      <c r="C299" s="127" t="s">
        <v>56</v>
      </c>
      <c r="D299" s="127" t="s">
        <v>50</v>
      </c>
      <c r="E299" s="61" t="s">
        <v>338</v>
      </c>
      <c r="F299" s="61">
        <v>600</v>
      </c>
      <c r="G299" s="61">
        <v>242.8</v>
      </c>
      <c r="H299" s="61">
        <v>242.8</v>
      </c>
      <c r="I299" s="10">
        <v>2153</v>
      </c>
      <c r="J299" s="39"/>
      <c r="K299" s="10"/>
      <c r="L299" s="10"/>
      <c r="M299" s="10"/>
      <c r="N299" s="10"/>
      <c r="O299" s="22"/>
      <c r="P299" s="10"/>
      <c r="Q299" s="10"/>
    </row>
    <row r="300" spans="1:17" ht="26.25" thickBot="1" x14ac:dyDescent="0.25">
      <c r="A300" s="86" t="s">
        <v>339</v>
      </c>
      <c r="B300" s="61">
        <v>400</v>
      </c>
      <c r="C300" s="127" t="s">
        <v>56</v>
      </c>
      <c r="D300" s="127" t="s">
        <v>50</v>
      </c>
      <c r="E300" s="61" t="s">
        <v>340</v>
      </c>
      <c r="F300" s="61"/>
      <c r="G300" s="61">
        <f>G301</f>
        <v>4407.7</v>
      </c>
      <c r="H300" s="61">
        <f>H301</f>
        <v>6072.7</v>
      </c>
      <c r="I300" s="10">
        <f t="shared" ref="I300:Q300" si="135">SUM(I301+I304)</f>
        <v>263</v>
      </c>
      <c r="J300" s="39">
        <f>SUM(J301+J304)</f>
        <v>0</v>
      </c>
      <c r="K300" s="10">
        <f t="shared" si="135"/>
        <v>0</v>
      </c>
      <c r="L300" s="10">
        <f t="shared" si="135"/>
        <v>0</v>
      </c>
      <c r="M300" s="10">
        <f t="shared" si="135"/>
        <v>0</v>
      </c>
      <c r="N300" s="10">
        <f t="shared" si="135"/>
        <v>0</v>
      </c>
      <c r="O300" s="22">
        <f t="shared" si="135"/>
        <v>0</v>
      </c>
      <c r="P300" s="10">
        <f t="shared" si="135"/>
        <v>0</v>
      </c>
      <c r="Q300" s="10">
        <f t="shared" si="135"/>
        <v>0</v>
      </c>
    </row>
    <row r="301" spans="1:17" ht="15" x14ac:dyDescent="0.2">
      <c r="A301" s="476" t="s">
        <v>34</v>
      </c>
      <c r="B301" s="468">
        <v>400</v>
      </c>
      <c r="C301" s="472" t="s">
        <v>56</v>
      </c>
      <c r="D301" s="472" t="s">
        <v>50</v>
      </c>
      <c r="E301" s="468" t="s">
        <v>340</v>
      </c>
      <c r="F301" s="468">
        <v>600</v>
      </c>
      <c r="G301" s="468">
        <v>4407.7</v>
      </c>
      <c r="H301" s="468">
        <v>6072.7</v>
      </c>
      <c r="I301" s="10">
        <f t="shared" ref="I301:Q301" si="136">SUM(I302:I303)</f>
        <v>263</v>
      </c>
      <c r="J301" s="10">
        <f t="shared" si="136"/>
        <v>0</v>
      </c>
      <c r="K301" s="10">
        <f t="shared" si="136"/>
        <v>0</v>
      </c>
      <c r="L301" s="10">
        <f t="shared" si="136"/>
        <v>0</v>
      </c>
      <c r="M301" s="10">
        <f t="shared" si="136"/>
        <v>0</v>
      </c>
      <c r="N301" s="10">
        <f t="shared" si="136"/>
        <v>0</v>
      </c>
      <c r="O301" s="10">
        <f t="shared" si="136"/>
        <v>0</v>
      </c>
      <c r="P301" s="10">
        <f t="shared" si="136"/>
        <v>0</v>
      </c>
      <c r="Q301" s="10">
        <f t="shared" si="136"/>
        <v>0</v>
      </c>
    </row>
    <row r="302" spans="1:17" ht="12" customHeight="1" thickBot="1" x14ac:dyDescent="0.25">
      <c r="A302" s="477"/>
      <c r="B302" s="469"/>
      <c r="C302" s="473"/>
      <c r="D302" s="473"/>
      <c r="E302" s="469"/>
      <c r="F302" s="469"/>
      <c r="G302" s="478"/>
      <c r="H302" s="469"/>
      <c r="I302" s="10">
        <v>263</v>
      </c>
      <c r="J302" s="39"/>
      <c r="K302" s="10"/>
      <c r="L302" s="10"/>
      <c r="M302" s="10"/>
      <c r="N302" s="10"/>
      <c r="O302" s="22"/>
      <c r="P302" s="10"/>
      <c r="Q302" s="10"/>
    </row>
    <row r="303" spans="1:17" ht="30" customHeight="1" thickBot="1" x14ac:dyDescent="0.25">
      <c r="A303" s="427" t="s">
        <v>565</v>
      </c>
      <c r="B303" s="426">
        <v>400</v>
      </c>
      <c r="C303" s="416" t="s">
        <v>56</v>
      </c>
      <c r="D303" s="425" t="s">
        <v>50</v>
      </c>
      <c r="E303" s="380" t="s">
        <v>566</v>
      </c>
      <c r="F303" s="395"/>
      <c r="G303" s="424">
        <f>G304</f>
        <v>0</v>
      </c>
      <c r="H303" s="371">
        <f>H304</f>
        <v>13607.1</v>
      </c>
      <c r="I303" s="10"/>
      <c r="J303" s="39"/>
      <c r="K303" s="10"/>
      <c r="L303" s="10"/>
      <c r="M303" s="10"/>
      <c r="N303" s="10"/>
      <c r="O303" s="22"/>
      <c r="P303" s="10"/>
      <c r="Q303" s="10"/>
    </row>
    <row r="304" spans="1:17" ht="18" customHeight="1" thickBot="1" x14ac:dyDescent="0.25">
      <c r="A304" s="394" t="s">
        <v>567</v>
      </c>
      <c r="B304" s="390">
        <v>400</v>
      </c>
      <c r="C304" s="411" t="s">
        <v>56</v>
      </c>
      <c r="D304" s="411" t="s">
        <v>50</v>
      </c>
      <c r="E304" s="390" t="s">
        <v>568</v>
      </c>
      <c r="F304" s="390"/>
      <c r="G304" s="400">
        <f>G305</f>
        <v>0</v>
      </c>
      <c r="H304" s="370">
        <f>H305</f>
        <v>13607.1</v>
      </c>
      <c r="I304" s="10">
        <f t="shared" ref="I304:Q304" si="137">SUM(I305)</f>
        <v>0</v>
      </c>
      <c r="J304" s="39">
        <f t="shared" si="137"/>
        <v>0</v>
      </c>
      <c r="K304" s="10">
        <f t="shared" si="137"/>
        <v>0</v>
      </c>
      <c r="L304" s="10">
        <f t="shared" si="137"/>
        <v>0</v>
      </c>
      <c r="M304" s="10">
        <f t="shared" si="137"/>
        <v>0</v>
      </c>
      <c r="N304" s="10">
        <f t="shared" si="137"/>
        <v>0</v>
      </c>
      <c r="O304" s="22">
        <f t="shared" si="137"/>
        <v>0</v>
      </c>
      <c r="P304" s="10">
        <f t="shared" si="137"/>
        <v>0</v>
      </c>
      <c r="Q304" s="10">
        <f t="shared" si="137"/>
        <v>0</v>
      </c>
    </row>
    <row r="305" spans="1:17" ht="29.25" customHeight="1" thickBot="1" x14ac:dyDescent="0.25">
      <c r="A305" s="462" t="s">
        <v>134</v>
      </c>
      <c r="B305" s="390">
        <v>400</v>
      </c>
      <c r="C305" s="411" t="s">
        <v>56</v>
      </c>
      <c r="D305" s="411" t="s">
        <v>50</v>
      </c>
      <c r="E305" s="390" t="s">
        <v>568</v>
      </c>
      <c r="F305" s="390">
        <v>200</v>
      </c>
      <c r="G305" s="400">
        <v>0</v>
      </c>
      <c r="H305" s="370">
        <v>13607.1</v>
      </c>
      <c r="I305" s="10"/>
      <c r="J305" s="39"/>
      <c r="K305" s="10"/>
      <c r="L305" s="10"/>
      <c r="M305" s="10"/>
      <c r="N305" s="10"/>
      <c r="O305" s="22"/>
      <c r="P305" s="10"/>
      <c r="Q305" s="10"/>
    </row>
    <row r="306" spans="1:17" ht="31.5" customHeight="1" thickBot="1" x14ac:dyDescent="0.25">
      <c r="A306" s="113" t="s">
        <v>498</v>
      </c>
      <c r="B306" s="58">
        <v>400</v>
      </c>
      <c r="C306" s="126" t="s">
        <v>56</v>
      </c>
      <c r="D306" s="126" t="s">
        <v>50</v>
      </c>
      <c r="E306" s="58" t="s">
        <v>105</v>
      </c>
      <c r="F306" s="58"/>
      <c r="G306" s="58">
        <f>G307+G309+G311+G314</f>
        <v>29309.9</v>
      </c>
      <c r="H306" s="58">
        <f>H307+H309+H311+H314</f>
        <v>30974.9</v>
      </c>
      <c r="I306" s="10"/>
      <c r="J306" s="39"/>
      <c r="K306" s="10"/>
      <c r="L306" s="10"/>
      <c r="M306" s="10"/>
      <c r="N306" s="10"/>
      <c r="O306" s="22"/>
      <c r="P306" s="10"/>
      <c r="Q306" s="10"/>
    </row>
    <row r="307" spans="1:17" ht="50.25" customHeight="1" thickBot="1" x14ac:dyDescent="0.25">
      <c r="A307" s="63" t="s">
        <v>342</v>
      </c>
      <c r="B307" s="64">
        <v>400</v>
      </c>
      <c r="C307" s="128" t="s">
        <v>56</v>
      </c>
      <c r="D307" s="128" t="s">
        <v>50</v>
      </c>
      <c r="E307" s="64" t="s">
        <v>70</v>
      </c>
      <c r="F307" s="64"/>
      <c r="G307" s="64">
        <f>G308</f>
        <v>24676.7</v>
      </c>
      <c r="H307" s="64">
        <f>H308</f>
        <v>24676.7</v>
      </c>
      <c r="I307" s="10"/>
      <c r="J307" s="39"/>
      <c r="K307" s="10"/>
      <c r="L307" s="10"/>
      <c r="M307" s="10"/>
      <c r="N307" s="10"/>
      <c r="O307" s="22"/>
      <c r="P307" s="10"/>
      <c r="Q307" s="10"/>
    </row>
    <row r="308" spans="1:17" ht="31.5" customHeight="1" thickBot="1" x14ac:dyDescent="0.25">
      <c r="A308" s="79" t="s">
        <v>34</v>
      </c>
      <c r="B308" s="61">
        <v>400</v>
      </c>
      <c r="C308" s="127" t="s">
        <v>56</v>
      </c>
      <c r="D308" s="127" t="s">
        <v>50</v>
      </c>
      <c r="E308" s="61" t="s">
        <v>70</v>
      </c>
      <c r="F308" s="61">
        <v>600</v>
      </c>
      <c r="G308" s="61">
        <v>24676.7</v>
      </c>
      <c r="H308" s="61">
        <v>24676.7</v>
      </c>
      <c r="I308" s="10"/>
      <c r="J308" s="39"/>
      <c r="K308" s="10"/>
      <c r="L308" s="10"/>
      <c r="M308" s="10"/>
      <c r="N308" s="10"/>
      <c r="O308" s="22"/>
      <c r="P308" s="10"/>
      <c r="Q308" s="10"/>
    </row>
    <row r="309" spans="1:17" ht="0.75" hidden="1" customHeight="1" thickBot="1" x14ac:dyDescent="0.25">
      <c r="A309" s="86" t="s">
        <v>343</v>
      </c>
      <c r="B309" s="61">
        <v>400</v>
      </c>
      <c r="C309" s="127" t="s">
        <v>56</v>
      </c>
      <c r="D309" s="127" t="s">
        <v>50</v>
      </c>
      <c r="E309" s="61" t="s">
        <v>106</v>
      </c>
      <c r="F309" s="61"/>
      <c r="G309" s="61">
        <f>G310</f>
        <v>0</v>
      </c>
      <c r="H309" s="61">
        <f>H310</f>
        <v>0</v>
      </c>
      <c r="I309" s="10">
        <f t="shared" ref="I309:Q309" si="138">SUM(I310+I313+I320+I326)</f>
        <v>230</v>
      </c>
      <c r="J309" s="39">
        <f>SUM(J310+J313+J320+J326)</f>
        <v>0</v>
      </c>
      <c r="K309" s="10">
        <f t="shared" si="138"/>
        <v>0</v>
      </c>
      <c r="L309" s="10">
        <f t="shared" si="138"/>
        <v>0</v>
      </c>
      <c r="M309" s="10">
        <f t="shared" si="138"/>
        <v>0</v>
      </c>
      <c r="N309" s="10">
        <f t="shared" si="138"/>
        <v>0</v>
      </c>
      <c r="O309" s="22">
        <f t="shared" si="138"/>
        <v>0</v>
      </c>
      <c r="P309" s="10">
        <f t="shared" si="138"/>
        <v>0</v>
      </c>
      <c r="Q309" s="10">
        <f t="shared" si="138"/>
        <v>0</v>
      </c>
    </row>
    <row r="310" spans="1:17" ht="24" hidden="1" customHeight="1" thickBot="1" x14ac:dyDescent="0.25">
      <c r="A310" s="79" t="s">
        <v>34</v>
      </c>
      <c r="B310" s="61">
        <v>400</v>
      </c>
      <c r="C310" s="127" t="s">
        <v>56</v>
      </c>
      <c r="D310" s="127" t="s">
        <v>50</v>
      </c>
      <c r="E310" s="61" t="s">
        <v>106</v>
      </c>
      <c r="F310" s="61">
        <v>600</v>
      </c>
      <c r="G310" s="61">
        <v>0</v>
      </c>
      <c r="H310" s="61">
        <v>0</v>
      </c>
      <c r="I310" s="9">
        <f t="shared" ref="I310:Q311" si="139">SUM(I311)</f>
        <v>0</v>
      </c>
      <c r="J310" s="38">
        <f t="shared" si="139"/>
        <v>0</v>
      </c>
      <c r="K310" s="9">
        <f t="shared" si="139"/>
        <v>0</v>
      </c>
      <c r="L310" s="9">
        <f t="shared" si="139"/>
        <v>0</v>
      </c>
      <c r="M310" s="9">
        <f t="shared" si="139"/>
        <v>0</v>
      </c>
      <c r="N310" s="9">
        <f t="shared" si="139"/>
        <v>0</v>
      </c>
      <c r="O310" s="33">
        <f t="shared" si="139"/>
        <v>0</v>
      </c>
      <c r="P310" s="9">
        <f t="shared" si="139"/>
        <v>0</v>
      </c>
      <c r="Q310" s="9">
        <f t="shared" si="139"/>
        <v>0</v>
      </c>
    </row>
    <row r="311" spans="1:17" ht="38.25" customHeight="1" thickBot="1" x14ac:dyDescent="0.25">
      <c r="A311" s="86" t="s">
        <v>344</v>
      </c>
      <c r="B311" s="61">
        <v>400</v>
      </c>
      <c r="C311" s="127" t="s">
        <v>56</v>
      </c>
      <c r="D311" s="127" t="s">
        <v>50</v>
      </c>
      <c r="E311" s="61" t="s">
        <v>345</v>
      </c>
      <c r="F311" s="61"/>
      <c r="G311" s="61">
        <f>G312</f>
        <v>225.4</v>
      </c>
      <c r="H311" s="61">
        <f>H312</f>
        <v>225.4</v>
      </c>
      <c r="I311" s="9">
        <f t="shared" si="139"/>
        <v>0</v>
      </c>
      <c r="J311" s="38">
        <f t="shared" si="139"/>
        <v>0</v>
      </c>
      <c r="K311" s="9">
        <f t="shared" si="139"/>
        <v>0</v>
      </c>
      <c r="L311" s="9">
        <f t="shared" si="139"/>
        <v>0</v>
      </c>
      <c r="M311" s="9">
        <f t="shared" si="139"/>
        <v>0</v>
      </c>
      <c r="N311" s="9">
        <f t="shared" si="139"/>
        <v>0</v>
      </c>
      <c r="O311" s="33">
        <f t="shared" si="139"/>
        <v>0</v>
      </c>
      <c r="P311" s="9">
        <f t="shared" si="139"/>
        <v>0</v>
      </c>
      <c r="Q311" s="9">
        <f t="shared" si="139"/>
        <v>0</v>
      </c>
    </row>
    <row r="312" spans="1:17" ht="31.5" customHeight="1" thickBot="1" x14ac:dyDescent="0.25">
      <c r="A312" s="470" t="s">
        <v>34</v>
      </c>
      <c r="B312" s="468">
        <v>400</v>
      </c>
      <c r="C312" s="472" t="s">
        <v>56</v>
      </c>
      <c r="D312" s="472" t="s">
        <v>50</v>
      </c>
      <c r="E312" s="468" t="s">
        <v>345</v>
      </c>
      <c r="F312" s="468">
        <v>600</v>
      </c>
      <c r="G312" s="468">
        <v>225.4</v>
      </c>
      <c r="H312" s="468">
        <v>225.4</v>
      </c>
      <c r="I312" s="10"/>
      <c r="J312" s="39"/>
      <c r="K312" s="10"/>
      <c r="L312" s="10"/>
      <c r="M312" s="10"/>
      <c r="N312" s="10"/>
      <c r="O312" s="22"/>
      <c r="P312" s="10"/>
      <c r="Q312" s="10"/>
    </row>
    <row r="313" spans="1:17" ht="24.75" hidden="1" customHeight="1" thickBot="1" x14ac:dyDescent="0.25">
      <c r="A313" s="471"/>
      <c r="B313" s="469"/>
      <c r="C313" s="473"/>
      <c r="D313" s="473"/>
      <c r="E313" s="469"/>
      <c r="F313" s="469"/>
      <c r="G313" s="469"/>
      <c r="H313" s="469"/>
      <c r="I313" s="10">
        <f t="shared" ref="I313:Q313" si="140">SUM(I314+I316+I318)</f>
        <v>0</v>
      </c>
      <c r="J313" s="10">
        <f t="shared" si="140"/>
        <v>0</v>
      </c>
      <c r="K313" s="10">
        <f t="shared" si="140"/>
        <v>0</v>
      </c>
      <c r="L313" s="10">
        <f t="shared" si="140"/>
        <v>0</v>
      </c>
      <c r="M313" s="10">
        <f t="shared" si="140"/>
        <v>0</v>
      </c>
      <c r="N313" s="10">
        <f t="shared" si="140"/>
        <v>0</v>
      </c>
      <c r="O313" s="10">
        <f t="shared" si="140"/>
        <v>0</v>
      </c>
      <c r="P313" s="10">
        <f t="shared" si="140"/>
        <v>0</v>
      </c>
      <c r="Q313" s="10">
        <f t="shared" si="140"/>
        <v>0</v>
      </c>
    </row>
    <row r="314" spans="1:17" ht="27" customHeight="1" thickBot="1" x14ac:dyDescent="0.25">
      <c r="A314" s="78" t="s">
        <v>339</v>
      </c>
      <c r="B314" s="64">
        <v>400</v>
      </c>
      <c r="C314" s="128" t="s">
        <v>56</v>
      </c>
      <c r="D314" s="128" t="s">
        <v>50</v>
      </c>
      <c r="E314" s="64" t="s">
        <v>346</v>
      </c>
      <c r="F314" s="64"/>
      <c r="G314" s="64">
        <f>G315</f>
        <v>4407.8</v>
      </c>
      <c r="H314" s="64">
        <f>H315</f>
        <v>6072.8</v>
      </c>
      <c r="I314" s="10">
        <f t="shared" ref="I314:Q314" si="141">SUM(I315+I316)</f>
        <v>0</v>
      </c>
      <c r="J314" s="10">
        <f t="shared" si="141"/>
        <v>0</v>
      </c>
      <c r="K314" s="10">
        <f t="shared" si="141"/>
        <v>0</v>
      </c>
      <c r="L314" s="10">
        <f t="shared" si="141"/>
        <v>0</v>
      </c>
      <c r="M314" s="10">
        <f t="shared" si="141"/>
        <v>0</v>
      </c>
      <c r="N314" s="10">
        <f t="shared" si="141"/>
        <v>0</v>
      </c>
      <c r="O314" s="10">
        <f t="shared" si="141"/>
        <v>0</v>
      </c>
      <c r="P314" s="10">
        <f t="shared" si="141"/>
        <v>0</v>
      </c>
      <c r="Q314" s="10">
        <f t="shared" si="141"/>
        <v>0</v>
      </c>
    </row>
    <row r="315" spans="1:17" ht="27.75" customHeight="1" thickBot="1" x14ac:dyDescent="0.25">
      <c r="A315" s="79" t="s">
        <v>34</v>
      </c>
      <c r="B315" s="61">
        <v>400</v>
      </c>
      <c r="C315" s="127" t="s">
        <v>56</v>
      </c>
      <c r="D315" s="127" t="s">
        <v>50</v>
      </c>
      <c r="E315" s="61" t="s">
        <v>346</v>
      </c>
      <c r="F315" s="61">
        <v>600</v>
      </c>
      <c r="G315" s="61">
        <v>4407.8</v>
      </c>
      <c r="H315" s="61">
        <v>6072.8</v>
      </c>
      <c r="I315" s="10"/>
      <c r="J315" s="39"/>
      <c r="K315" s="10"/>
      <c r="L315" s="10"/>
      <c r="M315" s="10"/>
      <c r="N315" s="10"/>
      <c r="O315" s="22"/>
      <c r="P315" s="10"/>
      <c r="Q315" s="10"/>
    </row>
    <row r="316" spans="1:17" ht="31.5" hidden="1" customHeight="1" thickBot="1" x14ac:dyDescent="0.25">
      <c r="A316" s="57" t="s">
        <v>347</v>
      </c>
      <c r="B316" s="58">
        <v>400</v>
      </c>
      <c r="C316" s="126" t="s">
        <v>56</v>
      </c>
      <c r="D316" s="126" t="s">
        <v>50</v>
      </c>
      <c r="E316" s="58" t="s">
        <v>348</v>
      </c>
      <c r="F316" s="58"/>
      <c r="G316" s="58">
        <f>G317</f>
        <v>0</v>
      </c>
      <c r="H316" s="58">
        <f>H317</f>
        <v>0</v>
      </c>
      <c r="I316" s="10">
        <f t="shared" ref="I316:Q316" si="142">SUM(I317)</f>
        <v>0</v>
      </c>
      <c r="J316" s="39">
        <f t="shared" si="142"/>
        <v>0</v>
      </c>
      <c r="K316" s="10">
        <f t="shared" si="142"/>
        <v>0</v>
      </c>
      <c r="L316" s="10">
        <f t="shared" si="142"/>
        <v>0</v>
      </c>
      <c r="M316" s="10">
        <f t="shared" si="142"/>
        <v>0</v>
      </c>
      <c r="N316" s="10">
        <f t="shared" si="142"/>
        <v>0</v>
      </c>
      <c r="O316" s="22">
        <f t="shared" si="142"/>
        <v>0</v>
      </c>
      <c r="P316" s="10">
        <f t="shared" si="142"/>
        <v>0</v>
      </c>
      <c r="Q316" s="10">
        <f t="shared" si="142"/>
        <v>0</v>
      </c>
    </row>
    <row r="317" spans="1:17" ht="34.5" hidden="1" customHeight="1" thickBot="1" x14ac:dyDescent="0.25">
      <c r="A317" s="60" t="s">
        <v>349</v>
      </c>
      <c r="B317" s="61">
        <v>400</v>
      </c>
      <c r="C317" s="127" t="s">
        <v>56</v>
      </c>
      <c r="D317" s="127" t="s">
        <v>50</v>
      </c>
      <c r="E317" s="61" t="s">
        <v>350</v>
      </c>
      <c r="F317" s="61"/>
      <c r="G317" s="61">
        <f>G318</f>
        <v>0</v>
      </c>
      <c r="H317" s="61">
        <f>H318</f>
        <v>0</v>
      </c>
      <c r="I317" s="10"/>
      <c r="J317" s="39"/>
      <c r="K317" s="10"/>
      <c r="L317" s="10"/>
      <c r="M317" s="10"/>
      <c r="N317" s="10"/>
      <c r="O317" s="22"/>
      <c r="P317" s="10"/>
      <c r="Q317" s="10"/>
    </row>
    <row r="318" spans="1:17" ht="28.5" hidden="1" customHeight="1" thickBot="1" x14ac:dyDescent="0.25">
      <c r="A318" s="79" t="s">
        <v>34</v>
      </c>
      <c r="B318" s="61">
        <v>400</v>
      </c>
      <c r="C318" s="127" t="s">
        <v>56</v>
      </c>
      <c r="D318" s="127" t="s">
        <v>50</v>
      </c>
      <c r="E318" s="61" t="s">
        <v>350</v>
      </c>
      <c r="F318" s="61">
        <v>600</v>
      </c>
      <c r="G318" s="61">
        <v>0</v>
      </c>
      <c r="H318" s="61">
        <v>0</v>
      </c>
      <c r="I318" s="10">
        <f t="shared" ref="I318:Q318" si="143">SUM(I319)</f>
        <v>0</v>
      </c>
      <c r="J318" s="39">
        <f t="shared" si="143"/>
        <v>0</v>
      </c>
      <c r="K318" s="10">
        <f t="shared" si="143"/>
        <v>0</v>
      </c>
      <c r="L318" s="10">
        <f t="shared" si="143"/>
        <v>0</v>
      </c>
      <c r="M318" s="10">
        <f t="shared" si="143"/>
        <v>0</v>
      </c>
      <c r="N318" s="10">
        <f t="shared" si="143"/>
        <v>0</v>
      </c>
      <c r="O318" s="22">
        <f t="shared" si="143"/>
        <v>0</v>
      </c>
      <c r="P318" s="10">
        <f t="shared" si="143"/>
        <v>0</v>
      </c>
      <c r="Q318" s="10">
        <f t="shared" si="143"/>
        <v>0</v>
      </c>
    </row>
    <row r="319" spans="1:17" ht="23.25" hidden="1" customHeight="1" thickBot="1" x14ac:dyDescent="0.25">
      <c r="A319" s="113" t="s">
        <v>351</v>
      </c>
      <c r="B319" s="58">
        <v>400</v>
      </c>
      <c r="C319" s="126" t="s">
        <v>56</v>
      </c>
      <c r="D319" s="126" t="s">
        <v>50</v>
      </c>
      <c r="E319" s="58" t="s">
        <v>352</v>
      </c>
      <c r="F319" s="58"/>
      <c r="G319" s="58">
        <f>G320</f>
        <v>0</v>
      </c>
      <c r="H319" s="58">
        <f>H320</f>
        <v>0</v>
      </c>
      <c r="I319" s="10"/>
      <c r="J319" s="39"/>
      <c r="K319" s="10"/>
      <c r="L319" s="10"/>
      <c r="M319" s="10"/>
      <c r="N319" s="10"/>
      <c r="O319" s="22"/>
      <c r="P319" s="10"/>
      <c r="Q319" s="10"/>
    </row>
    <row r="320" spans="1:17" ht="26.25" hidden="1" thickBot="1" x14ac:dyDescent="0.25">
      <c r="A320" s="86" t="s">
        <v>353</v>
      </c>
      <c r="B320" s="61">
        <v>400</v>
      </c>
      <c r="C320" s="127" t="s">
        <v>56</v>
      </c>
      <c r="D320" s="127" t="s">
        <v>50</v>
      </c>
      <c r="E320" s="61" t="s">
        <v>354</v>
      </c>
      <c r="F320" s="61"/>
      <c r="G320" s="61">
        <f>G321</f>
        <v>0</v>
      </c>
      <c r="H320" s="61">
        <f>H321</f>
        <v>0</v>
      </c>
      <c r="I320" s="10">
        <f t="shared" ref="I320:Q320" si="144">SUM(I321+I324)</f>
        <v>20</v>
      </c>
      <c r="J320" s="39">
        <f>SUM(J321+J324)</f>
        <v>0</v>
      </c>
      <c r="K320" s="10">
        <f t="shared" si="144"/>
        <v>0</v>
      </c>
      <c r="L320" s="10">
        <f t="shared" si="144"/>
        <v>0</v>
      </c>
      <c r="M320" s="10">
        <f t="shared" si="144"/>
        <v>0</v>
      </c>
      <c r="N320" s="10">
        <f t="shared" si="144"/>
        <v>0</v>
      </c>
      <c r="O320" s="22">
        <f t="shared" si="144"/>
        <v>0</v>
      </c>
      <c r="P320" s="10">
        <f t="shared" si="144"/>
        <v>0</v>
      </c>
      <c r="Q320" s="10">
        <f t="shared" si="144"/>
        <v>0</v>
      </c>
    </row>
    <row r="321" spans="1:17" ht="30" hidden="1" customHeight="1" thickBot="1" x14ac:dyDescent="0.25">
      <c r="A321" s="79" t="s">
        <v>34</v>
      </c>
      <c r="B321" s="61">
        <v>400</v>
      </c>
      <c r="C321" s="127" t="s">
        <v>56</v>
      </c>
      <c r="D321" s="127" t="s">
        <v>50</v>
      </c>
      <c r="E321" s="61" t="s">
        <v>354</v>
      </c>
      <c r="F321" s="61">
        <v>600</v>
      </c>
      <c r="G321" s="61">
        <v>0</v>
      </c>
      <c r="H321" s="61">
        <v>0</v>
      </c>
      <c r="I321" s="10">
        <f t="shared" ref="I321:Q322" si="145">SUM(I322)</f>
        <v>0</v>
      </c>
      <c r="J321" s="39">
        <f t="shared" si="145"/>
        <v>0</v>
      </c>
      <c r="K321" s="10">
        <f t="shared" si="145"/>
        <v>0</v>
      </c>
      <c r="L321" s="10">
        <f t="shared" si="145"/>
        <v>0</v>
      </c>
      <c r="M321" s="10">
        <f t="shared" si="145"/>
        <v>0</v>
      </c>
      <c r="N321" s="10">
        <f t="shared" si="145"/>
        <v>0</v>
      </c>
      <c r="O321" s="22">
        <f t="shared" si="145"/>
        <v>0</v>
      </c>
      <c r="P321" s="10">
        <f t="shared" si="145"/>
        <v>0</v>
      </c>
      <c r="Q321" s="10">
        <f t="shared" si="145"/>
        <v>0</v>
      </c>
    </row>
    <row r="322" spans="1:17" ht="53.25" hidden="1" customHeight="1" thickBot="1" x14ac:dyDescent="0.25">
      <c r="A322" s="86" t="s">
        <v>181</v>
      </c>
      <c r="B322" s="61">
        <v>400</v>
      </c>
      <c r="C322" s="127" t="s">
        <v>56</v>
      </c>
      <c r="D322" s="127" t="s">
        <v>50</v>
      </c>
      <c r="E322" s="61" t="s">
        <v>116</v>
      </c>
      <c r="F322" s="61"/>
      <c r="G322" s="61">
        <f t="shared" ref="G322:H325" si="146">G323</f>
        <v>0</v>
      </c>
      <c r="H322" s="61">
        <f t="shared" si="146"/>
        <v>0</v>
      </c>
      <c r="I322" s="10">
        <f t="shared" si="145"/>
        <v>0</v>
      </c>
      <c r="J322" s="39">
        <f t="shared" si="145"/>
        <v>0</v>
      </c>
      <c r="K322" s="10">
        <f t="shared" si="145"/>
        <v>0</v>
      </c>
      <c r="L322" s="10">
        <f t="shared" si="145"/>
        <v>0</v>
      </c>
      <c r="M322" s="10">
        <f t="shared" si="145"/>
        <v>0</v>
      </c>
      <c r="N322" s="10">
        <f t="shared" si="145"/>
        <v>0</v>
      </c>
      <c r="O322" s="22">
        <f t="shared" si="145"/>
        <v>0</v>
      </c>
      <c r="P322" s="10">
        <f t="shared" si="145"/>
        <v>0</v>
      </c>
      <c r="Q322" s="10">
        <f t="shared" si="145"/>
        <v>0</v>
      </c>
    </row>
    <row r="323" spans="1:17" ht="24.75" hidden="1" customHeight="1" thickBot="1" x14ac:dyDescent="0.25">
      <c r="A323" s="86" t="s">
        <v>355</v>
      </c>
      <c r="B323" s="61">
        <v>400</v>
      </c>
      <c r="C323" s="127" t="s">
        <v>56</v>
      </c>
      <c r="D323" s="127" t="s">
        <v>50</v>
      </c>
      <c r="E323" s="61" t="s">
        <v>67</v>
      </c>
      <c r="F323" s="61"/>
      <c r="G323" s="61">
        <f t="shared" si="146"/>
        <v>0</v>
      </c>
      <c r="H323" s="61">
        <f t="shared" si="146"/>
        <v>0</v>
      </c>
      <c r="I323" s="10"/>
      <c r="J323" s="39"/>
      <c r="K323" s="10"/>
      <c r="L323" s="10"/>
      <c r="M323" s="10"/>
      <c r="N323" s="10"/>
      <c r="O323" s="22"/>
      <c r="P323" s="10"/>
      <c r="Q323" s="10"/>
    </row>
    <row r="324" spans="1:17" ht="26.25" hidden="1" thickBot="1" x14ac:dyDescent="0.25">
      <c r="A324" s="110" t="s">
        <v>356</v>
      </c>
      <c r="B324" s="61">
        <v>400</v>
      </c>
      <c r="C324" s="127" t="s">
        <v>56</v>
      </c>
      <c r="D324" s="127" t="s">
        <v>50</v>
      </c>
      <c r="E324" s="61" t="s">
        <v>68</v>
      </c>
      <c r="F324" s="61"/>
      <c r="G324" s="61">
        <f t="shared" si="146"/>
        <v>0</v>
      </c>
      <c r="H324" s="61">
        <f t="shared" si="146"/>
        <v>0</v>
      </c>
      <c r="I324" s="10">
        <f t="shared" ref="I324:Q324" si="147">SUM(I325)</f>
        <v>20</v>
      </c>
      <c r="J324" s="39">
        <f t="shared" si="147"/>
        <v>0</v>
      </c>
      <c r="K324" s="10">
        <f t="shared" si="147"/>
        <v>0</v>
      </c>
      <c r="L324" s="10">
        <f t="shared" si="147"/>
        <v>0</v>
      </c>
      <c r="M324" s="10">
        <f t="shared" si="147"/>
        <v>0</v>
      </c>
      <c r="N324" s="10">
        <f t="shared" si="147"/>
        <v>0</v>
      </c>
      <c r="O324" s="22">
        <f t="shared" si="147"/>
        <v>0</v>
      </c>
      <c r="P324" s="10">
        <f t="shared" si="147"/>
        <v>0</v>
      </c>
      <c r="Q324" s="10">
        <f t="shared" si="147"/>
        <v>0</v>
      </c>
    </row>
    <row r="325" spans="1:17" ht="29.25" hidden="1" customHeight="1" thickBot="1" x14ac:dyDescent="0.25">
      <c r="A325" s="86" t="s">
        <v>357</v>
      </c>
      <c r="B325" s="61">
        <v>400</v>
      </c>
      <c r="C325" s="127" t="s">
        <v>56</v>
      </c>
      <c r="D325" s="127" t="s">
        <v>50</v>
      </c>
      <c r="E325" s="61" t="s">
        <v>358</v>
      </c>
      <c r="F325" s="61"/>
      <c r="G325" s="61">
        <f t="shared" si="146"/>
        <v>0</v>
      </c>
      <c r="H325" s="61">
        <f t="shared" si="146"/>
        <v>0</v>
      </c>
      <c r="I325" s="10">
        <v>20</v>
      </c>
      <c r="J325" s="39"/>
      <c r="K325" s="10"/>
      <c r="L325" s="10"/>
      <c r="M325" s="10"/>
      <c r="N325" s="10"/>
      <c r="O325" s="22"/>
      <c r="P325" s="10"/>
      <c r="Q325" s="10"/>
    </row>
    <row r="326" spans="1:17" ht="26.25" hidden="1" thickBot="1" x14ac:dyDescent="0.25">
      <c r="A326" s="111" t="s">
        <v>134</v>
      </c>
      <c r="B326" s="64">
        <v>400</v>
      </c>
      <c r="C326" s="128" t="s">
        <v>56</v>
      </c>
      <c r="D326" s="128" t="s">
        <v>50</v>
      </c>
      <c r="E326" s="64" t="s">
        <v>358</v>
      </c>
      <c r="F326" s="64">
        <v>200</v>
      </c>
      <c r="G326" s="64">
        <v>0</v>
      </c>
      <c r="H326" s="64">
        <v>0</v>
      </c>
      <c r="I326" s="10">
        <f t="shared" ref="I326:M326" si="148">SUM(I327+I330+I332+I334+I337+I339+I341+I344+I346+I348)</f>
        <v>210</v>
      </c>
      <c r="J326" s="10">
        <f t="shared" si="148"/>
        <v>0</v>
      </c>
      <c r="K326" s="10">
        <f t="shared" si="148"/>
        <v>0</v>
      </c>
      <c r="L326" s="10">
        <f t="shared" si="148"/>
        <v>0</v>
      </c>
      <c r="M326" s="10">
        <f t="shared" si="148"/>
        <v>0</v>
      </c>
      <c r="N326" s="10">
        <f>SUM(N330+N332+N334+N337+N339+N341+N344+N346+N348)</f>
        <v>0</v>
      </c>
      <c r="O326" s="22">
        <f>SUM(O330+O332+O334+O337+O339+O341+O344+O346+O348)</f>
        <v>0</v>
      </c>
      <c r="P326" s="10">
        <f>SUM(P330+P332+P334+P337+P339+P341+P344+P346+P348)</f>
        <v>0</v>
      </c>
      <c r="Q326" s="10">
        <f>SUM(Q330+Q332+Q334+Q337+Q339+Q341+Q344+Q346+Q348)</f>
        <v>0</v>
      </c>
    </row>
    <row r="327" spans="1:17" ht="18" customHeight="1" thickBot="1" x14ac:dyDescent="0.25">
      <c r="A327" s="112" t="s">
        <v>359</v>
      </c>
      <c r="B327" s="66">
        <v>400</v>
      </c>
      <c r="C327" s="66">
        <v>10</v>
      </c>
      <c r="D327" s="130"/>
      <c r="E327" s="66"/>
      <c r="F327" s="66"/>
      <c r="G327" s="66">
        <f>G328+G337</f>
        <v>2540.2999999999997</v>
      </c>
      <c r="H327" s="66">
        <f>H328+H337</f>
        <v>2540.2999999999997</v>
      </c>
      <c r="I327" s="10">
        <f t="shared" ref="I327:M327" si="149">SUM(I328+I329)</f>
        <v>0</v>
      </c>
      <c r="J327" s="10">
        <f t="shared" si="149"/>
        <v>0</v>
      </c>
      <c r="K327" s="10">
        <f t="shared" si="149"/>
        <v>0</v>
      </c>
      <c r="L327" s="10">
        <f t="shared" si="149"/>
        <v>0</v>
      </c>
      <c r="M327" s="10">
        <f t="shared" si="149"/>
        <v>0</v>
      </c>
      <c r="N327" s="10">
        <f>SUM(N328)</f>
        <v>0</v>
      </c>
      <c r="O327" s="22">
        <f>SUM(O328)</f>
        <v>0</v>
      </c>
      <c r="P327" s="10">
        <f>SUM(P328)</f>
        <v>0</v>
      </c>
      <c r="Q327" s="10">
        <f>SUM(Q328)</f>
        <v>0</v>
      </c>
    </row>
    <row r="328" spans="1:17" ht="18" customHeight="1" thickBot="1" x14ac:dyDescent="0.25">
      <c r="A328" s="57" t="s">
        <v>44</v>
      </c>
      <c r="B328" s="58">
        <v>400</v>
      </c>
      <c r="C328" s="58">
        <v>10</v>
      </c>
      <c r="D328" s="126" t="s">
        <v>50</v>
      </c>
      <c r="E328" s="58"/>
      <c r="F328" s="58"/>
      <c r="G328" s="58">
        <f t="shared" ref="G328:H330" si="150">G329</f>
        <v>2539.2999999999997</v>
      </c>
      <c r="H328" s="58">
        <f t="shared" si="150"/>
        <v>2539.2999999999997</v>
      </c>
      <c r="I328" s="10"/>
      <c r="J328" s="39"/>
      <c r="K328" s="10"/>
      <c r="L328" s="10"/>
      <c r="M328" s="10"/>
      <c r="N328" s="10"/>
      <c r="O328" s="22"/>
      <c r="P328" s="10"/>
      <c r="Q328" s="10"/>
    </row>
    <row r="329" spans="1:17" ht="59.25" customHeight="1" thickBot="1" x14ac:dyDescent="0.25">
      <c r="A329" s="86" t="s">
        <v>150</v>
      </c>
      <c r="B329" s="61">
        <v>400</v>
      </c>
      <c r="C329" s="61">
        <v>10</v>
      </c>
      <c r="D329" s="127" t="s">
        <v>50</v>
      </c>
      <c r="E329" s="61" t="s">
        <v>151</v>
      </c>
      <c r="F329" s="61"/>
      <c r="G329" s="61">
        <f t="shared" si="150"/>
        <v>2539.2999999999997</v>
      </c>
      <c r="H329" s="61">
        <f t="shared" si="150"/>
        <v>2539.2999999999997</v>
      </c>
      <c r="I329" s="10"/>
      <c r="J329" s="39"/>
      <c r="K329" s="10"/>
      <c r="L329" s="10"/>
      <c r="M329" s="10"/>
      <c r="N329" s="10"/>
      <c r="O329" s="22"/>
      <c r="P329" s="10"/>
      <c r="Q329" s="10"/>
    </row>
    <row r="330" spans="1:17" ht="39.75" customHeight="1" thickBot="1" x14ac:dyDescent="0.25">
      <c r="A330" s="86" t="s">
        <v>360</v>
      </c>
      <c r="B330" s="61">
        <v>400</v>
      </c>
      <c r="C330" s="61">
        <v>10</v>
      </c>
      <c r="D330" s="127" t="s">
        <v>50</v>
      </c>
      <c r="E330" s="61" t="s">
        <v>361</v>
      </c>
      <c r="F330" s="61"/>
      <c r="G330" s="61">
        <f t="shared" si="150"/>
        <v>2539.2999999999997</v>
      </c>
      <c r="H330" s="61">
        <f t="shared" si="150"/>
        <v>2539.2999999999997</v>
      </c>
      <c r="I330" s="10">
        <f t="shared" ref="I330:Q330" si="151">SUM(I331)</f>
        <v>0</v>
      </c>
      <c r="J330" s="39">
        <f t="shared" si="151"/>
        <v>0</v>
      </c>
      <c r="K330" s="10">
        <f t="shared" si="151"/>
        <v>0</v>
      </c>
      <c r="L330" s="10">
        <f t="shared" si="151"/>
        <v>0</v>
      </c>
      <c r="M330" s="10">
        <f t="shared" si="151"/>
        <v>0</v>
      </c>
      <c r="N330" s="10">
        <f t="shared" si="151"/>
        <v>0</v>
      </c>
      <c r="O330" s="22">
        <f t="shared" si="151"/>
        <v>0</v>
      </c>
      <c r="P330" s="10">
        <f t="shared" si="151"/>
        <v>0</v>
      </c>
      <c r="Q330" s="10">
        <f t="shared" si="151"/>
        <v>0</v>
      </c>
    </row>
    <row r="331" spans="1:17" ht="32.25" customHeight="1" thickBot="1" x14ac:dyDescent="0.25">
      <c r="A331" s="86" t="s">
        <v>362</v>
      </c>
      <c r="B331" s="61">
        <v>400</v>
      </c>
      <c r="C331" s="61">
        <v>10</v>
      </c>
      <c r="D331" s="127" t="s">
        <v>50</v>
      </c>
      <c r="E331" s="61" t="s">
        <v>363</v>
      </c>
      <c r="F331" s="61"/>
      <c r="G331" s="61">
        <f>G332+G334</f>
        <v>2539.2999999999997</v>
      </c>
      <c r="H331" s="61">
        <f>H332+H334</f>
        <v>2539.2999999999997</v>
      </c>
      <c r="I331" s="10"/>
      <c r="J331" s="39"/>
      <c r="K331" s="10"/>
      <c r="L331" s="10"/>
      <c r="M331" s="10"/>
      <c r="N331" s="10"/>
      <c r="O331" s="22"/>
      <c r="P331" s="10"/>
      <c r="Q331" s="10"/>
    </row>
    <row r="332" spans="1:17" ht="18" customHeight="1" thickBot="1" x14ac:dyDescent="0.25">
      <c r="A332" s="86" t="s">
        <v>364</v>
      </c>
      <c r="B332" s="61">
        <v>400</v>
      </c>
      <c r="C332" s="61">
        <v>10</v>
      </c>
      <c r="D332" s="127" t="s">
        <v>50</v>
      </c>
      <c r="E332" s="61" t="s">
        <v>365</v>
      </c>
      <c r="F332" s="61"/>
      <c r="G332" s="61">
        <f>G333</f>
        <v>2496.1</v>
      </c>
      <c r="H332" s="61">
        <f>H333</f>
        <v>2496.1</v>
      </c>
      <c r="I332" s="10">
        <f t="shared" ref="I332:Q332" si="152">SUM(I333)</f>
        <v>0</v>
      </c>
      <c r="J332" s="39">
        <f t="shared" si="152"/>
        <v>0</v>
      </c>
      <c r="K332" s="10">
        <f t="shared" si="152"/>
        <v>0</v>
      </c>
      <c r="L332" s="10">
        <f t="shared" si="152"/>
        <v>0</v>
      </c>
      <c r="M332" s="10">
        <f t="shared" si="152"/>
        <v>0</v>
      </c>
      <c r="N332" s="10">
        <f t="shared" si="152"/>
        <v>0</v>
      </c>
      <c r="O332" s="22">
        <f t="shared" si="152"/>
        <v>0</v>
      </c>
      <c r="P332" s="10">
        <f t="shared" si="152"/>
        <v>0</v>
      </c>
      <c r="Q332" s="10">
        <f t="shared" si="152"/>
        <v>0</v>
      </c>
    </row>
    <row r="333" spans="1:17" ht="23.25" customHeight="1" thickBot="1" x14ac:dyDescent="0.25">
      <c r="A333" s="62" t="s">
        <v>114</v>
      </c>
      <c r="B333" s="61">
        <v>400</v>
      </c>
      <c r="C333" s="61">
        <v>10</v>
      </c>
      <c r="D333" s="127" t="s">
        <v>50</v>
      </c>
      <c r="E333" s="61" t="s">
        <v>365</v>
      </c>
      <c r="F333" s="61">
        <v>300</v>
      </c>
      <c r="G333" s="61">
        <v>2496.1</v>
      </c>
      <c r="H333" s="61">
        <v>2496.1</v>
      </c>
      <c r="I333" s="10"/>
      <c r="J333" s="39"/>
      <c r="K333" s="10"/>
      <c r="L333" s="10"/>
      <c r="M333" s="10"/>
      <c r="N333" s="10"/>
      <c r="O333" s="22"/>
      <c r="P333" s="10"/>
      <c r="Q333" s="10"/>
    </row>
    <row r="334" spans="1:17" ht="51.75" thickBot="1" x14ac:dyDescent="0.25">
      <c r="A334" s="86" t="s">
        <v>366</v>
      </c>
      <c r="B334" s="61">
        <v>400</v>
      </c>
      <c r="C334" s="61">
        <v>10</v>
      </c>
      <c r="D334" s="127" t="s">
        <v>50</v>
      </c>
      <c r="E334" s="61" t="s">
        <v>367</v>
      </c>
      <c r="F334" s="61"/>
      <c r="G334" s="61">
        <f>G335</f>
        <v>43.2</v>
      </c>
      <c r="H334" s="61">
        <f>H335</f>
        <v>43.2</v>
      </c>
      <c r="I334" s="10">
        <f t="shared" ref="I334:Q334" si="153">SUM(I335+I336)</f>
        <v>20</v>
      </c>
      <c r="J334" s="39">
        <f>SUM(J335+J336)</f>
        <v>0</v>
      </c>
      <c r="K334" s="10">
        <f t="shared" si="153"/>
        <v>0</v>
      </c>
      <c r="L334" s="10">
        <f t="shared" si="153"/>
        <v>0</v>
      </c>
      <c r="M334" s="10">
        <f t="shared" si="153"/>
        <v>0</v>
      </c>
      <c r="N334" s="10">
        <f t="shared" si="153"/>
        <v>0</v>
      </c>
      <c r="O334" s="22">
        <f t="shared" si="153"/>
        <v>0</v>
      </c>
      <c r="P334" s="10">
        <f t="shared" si="153"/>
        <v>0</v>
      </c>
      <c r="Q334" s="10">
        <f t="shared" si="153"/>
        <v>0</v>
      </c>
    </row>
    <row r="335" spans="1:17" thickBot="1" x14ac:dyDescent="0.25">
      <c r="A335" s="62" t="s">
        <v>114</v>
      </c>
      <c r="B335" s="61">
        <v>400</v>
      </c>
      <c r="C335" s="61">
        <v>10</v>
      </c>
      <c r="D335" s="127" t="s">
        <v>50</v>
      </c>
      <c r="E335" s="61" t="s">
        <v>367</v>
      </c>
      <c r="F335" s="61">
        <v>300</v>
      </c>
      <c r="G335" s="61">
        <v>43.2</v>
      </c>
      <c r="H335" s="61">
        <v>43.2</v>
      </c>
      <c r="I335" s="10">
        <v>20</v>
      </c>
      <c r="J335" s="39"/>
      <c r="K335" s="10"/>
      <c r="L335" s="10"/>
      <c r="M335" s="10"/>
      <c r="N335" s="10"/>
      <c r="O335" s="22"/>
      <c r="P335" s="10"/>
      <c r="Q335" s="10"/>
    </row>
    <row r="336" spans="1:17" ht="15.75" hidden="1" customHeight="1" x14ac:dyDescent="0.2">
      <c r="A336" s="113" t="s">
        <v>62</v>
      </c>
      <c r="B336" s="114">
        <v>400</v>
      </c>
      <c r="C336" s="114">
        <v>10</v>
      </c>
      <c r="D336" s="144">
        <v>3</v>
      </c>
      <c r="E336" s="114"/>
      <c r="F336" s="115"/>
      <c r="G336" s="116">
        <v>1</v>
      </c>
      <c r="H336" s="116">
        <v>1</v>
      </c>
      <c r="I336" s="10"/>
      <c r="J336" s="39"/>
      <c r="K336" s="10"/>
      <c r="L336" s="10"/>
      <c r="M336" s="10"/>
      <c r="N336" s="10"/>
      <c r="O336" s="22"/>
      <c r="P336" s="10"/>
      <c r="Q336" s="10"/>
    </row>
    <row r="337" spans="1:17" ht="39" thickBot="1" x14ac:dyDescent="0.25">
      <c r="A337" s="113" t="s">
        <v>242</v>
      </c>
      <c r="B337" s="114">
        <v>400</v>
      </c>
      <c r="C337" s="114">
        <v>10</v>
      </c>
      <c r="D337" s="144" t="s">
        <v>52</v>
      </c>
      <c r="E337" s="114" t="s">
        <v>120</v>
      </c>
      <c r="F337" s="115"/>
      <c r="G337" s="116">
        <f>G339</f>
        <v>1</v>
      </c>
      <c r="H337" s="116">
        <f>H339</f>
        <v>1</v>
      </c>
      <c r="I337" s="10">
        <f t="shared" ref="I337:Q337" si="154">SUM(I338)</f>
        <v>30</v>
      </c>
      <c r="J337" s="39">
        <f t="shared" si="154"/>
        <v>0</v>
      </c>
      <c r="K337" s="10">
        <f t="shared" si="154"/>
        <v>0</v>
      </c>
      <c r="L337" s="10">
        <f t="shared" si="154"/>
        <v>0</v>
      </c>
      <c r="M337" s="10">
        <f t="shared" si="154"/>
        <v>0</v>
      </c>
      <c r="N337" s="10">
        <f t="shared" si="154"/>
        <v>0</v>
      </c>
      <c r="O337" s="22">
        <f t="shared" si="154"/>
        <v>0</v>
      </c>
      <c r="P337" s="10">
        <f t="shared" si="154"/>
        <v>0</v>
      </c>
      <c r="Q337" s="10">
        <f t="shared" si="154"/>
        <v>0</v>
      </c>
    </row>
    <row r="338" spans="1:17" thickBot="1" x14ac:dyDescent="0.25">
      <c r="A338" s="86" t="s">
        <v>277</v>
      </c>
      <c r="B338" s="87">
        <v>400</v>
      </c>
      <c r="C338" s="87">
        <v>10</v>
      </c>
      <c r="D338" s="136" t="s">
        <v>52</v>
      </c>
      <c r="E338" s="87" t="s">
        <v>122</v>
      </c>
      <c r="F338" s="115"/>
      <c r="G338" s="71">
        <f t="shared" ref="G338:H340" si="155">G339</f>
        <v>1</v>
      </c>
      <c r="H338" s="71">
        <f t="shared" si="155"/>
        <v>1</v>
      </c>
      <c r="I338" s="10">
        <v>30</v>
      </c>
      <c r="J338" s="39"/>
      <c r="K338" s="10"/>
      <c r="L338" s="10"/>
      <c r="M338" s="10"/>
      <c r="N338" s="10"/>
      <c r="O338" s="22"/>
      <c r="P338" s="10"/>
      <c r="Q338" s="10"/>
    </row>
    <row r="339" spans="1:17" ht="25.5" customHeight="1" thickBot="1" x14ac:dyDescent="0.25">
      <c r="A339" s="86" t="s">
        <v>278</v>
      </c>
      <c r="B339" s="87">
        <v>400</v>
      </c>
      <c r="C339" s="87">
        <v>10</v>
      </c>
      <c r="D339" s="136" t="s">
        <v>52</v>
      </c>
      <c r="E339" s="87" t="s">
        <v>123</v>
      </c>
      <c r="F339" s="115"/>
      <c r="G339" s="71">
        <f t="shared" si="155"/>
        <v>1</v>
      </c>
      <c r="H339" s="71">
        <f t="shared" si="155"/>
        <v>1</v>
      </c>
      <c r="I339" s="10">
        <f t="shared" ref="I339:Q339" si="156">SUM(I340)</f>
        <v>30</v>
      </c>
      <c r="J339" s="39">
        <f t="shared" si="156"/>
        <v>0</v>
      </c>
      <c r="K339" s="10">
        <f t="shared" si="156"/>
        <v>0</v>
      </c>
      <c r="L339" s="10">
        <f t="shared" si="156"/>
        <v>0</v>
      </c>
      <c r="M339" s="10">
        <f t="shared" si="156"/>
        <v>0</v>
      </c>
      <c r="N339" s="10">
        <f t="shared" si="156"/>
        <v>0</v>
      </c>
      <c r="O339" s="22">
        <f t="shared" si="156"/>
        <v>0</v>
      </c>
      <c r="P339" s="10">
        <f t="shared" si="156"/>
        <v>0</v>
      </c>
      <c r="Q339" s="10">
        <f t="shared" si="156"/>
        <v>0</v>
      </c>
    </row>
    <row r="340" spans="1:17" ht="83.25" customHeight="1" thickBot="1" x14ac:dyDescent="0.25">
      <c r="A340" s="99" t="s">
        <v>368</v>
      </c>
      <c r="B340" s="105">
        <v>400</v>
      </c>
      <c r="C340" s="105">
        <v>10</v>
      </c>
      <c r="D340" s="141" t="s">
        <v>52</v>
      </c>
      <c r="E340" s="105" t="s">
        <v>369</v>
      </c>
      <c r="F340" s="106"/>
      <c r="G340" s="71">
        <f t="shared" si="155"/>
        <v>1</v>
      </c>
      <c r="H340" s="71">
        <f t="shared" si="155"/>
        <v>1</v>
      </c>
      <c r="I340" s="10">
        <v>30</v>
      </c>
      <c r="J340" s="39"/>
      <c r="K340" s="10"/>
      <c r="L340" s="10"/>
      <c r="M340" s="10"/>
      <c r="N340" s="10"/>
      <c r="O340" s="22"/>
      <c r="P340" s="10"/>
      <c r="Q340" s="10"/>
    </row>
    <row r="341" spans="1:17" thickBot="1" x14ac:dyDescent="0.25">
      <c r="A341" s="79" t="s">
        <v>114</v>
      </c>
      <c r="B341" s="87">
        <v>400</v>
      </c>
      <c r="C341" s="87">
        <v>10</v>
      </c>
      <c r="D341" s="136" t="s">
        <v>52</v>
      </c>
      <c r="E341" s="87" t="s">
        <v>369</v>
      </c>
      <c r="F341" s="88">
        <v>300</v>
      </c>
      <c r="G341" s="71">
        <v>1</v>
      </c>
      <c r="H341" s="71">
        <v>1</v>
      </c>
      <c r="I341" s="10">
        <f t="shared" ref="I341:Q341" si="157">SUM(I342+I343)</f>
        <v>80</v>
      </c>
      <c r="J341" s="39">
        <f>SUM(J342+J343)</f>
        <v>0</v>
      </c>
      <c r="K341" s="10">
        <f t="shared" si="157"/>
        <v>0</v>
      </c>
      <c r="L341" s="10">
        <f t="shared" si="157"/>
        <v>0</v>
      </c>
      <c r="M341" s="10">
        <f t="shared" si="157"/>
        <v>0</v>
      </c>
      <c r="N341" s="10">
        <f t="shared" si="157"/>
        <v>0</v>
      </c>
      <c r="O341" s="22">
        <f t="shared" si="157"/>
        <v>0</v>
      </c>
      <c r="P341" s="10">
        <f t="shared" si="157"/>
        <v>0</v>
      </c>
      <c r="Q341" s="10">
        <f t="shared" si="157"/>
        <v>0</v>
      </c>
    </row>
    <row r="342" spans="1:17" ht="16.5" thickBot="1" x14ac:dyDescent="0.25">
      <c r="A342" s="117" t="s">
        <v>370</v>
      </c>
      <c r="B342" s="66">
        <v>400</v>
      </c>
      <c r="C342" s="66">
        <v>11</v>
      </c>
      <c r="D342" s="127"/>
      <c r="E342" s="66"/>
      <c r="F342" s="66"/>
      <c r="G342" s="66">
        <f>G343</f>
        <v>1673.4</v>
      </c>
      <c r="H342" s="66">
        <f>H343</f>
        <v>1673.4</v>
      </c>
      <c r="I342" s="10">
        <v>80</v>
      </c>
      <c r="J342" s="39"/>
      <c r="K342" s="10"/>
      <c r="L342" s="10"/>
      <c r="M342" s="10"/>
      <c r="N342" s="10"/>
      <c r="O342" s="22"/>
      <c r="P342" s="10"/>
      <c r="Q342" s="10"/>
    </row>
    <row r="343" spans="1:17" ht="17.25" customHeight="1" thickBot="1" x14ac:dyDescent="0.25">
      <c r="A343" s="113" t="s">
        <v>74</v>
      </c>
      <c r="B343" s="58">
        <v>400</v>
      </c>
      <c r="C343" s="58">
        <v>11</v>
      </c>
      <c r="D343" s="126" t="s">
        <v>50</v>
      </c>
      <c r="E343" s="58"/>
      <c r="F343" s="58"/>
      <c r="G343" s="58">
        <f>G344+G355</f>
        <v>1673.4</v>
      </c>
      <c r="H343" s="58">
        <f>H344+H355</f>
        <v>1673.4</v>
      </c>
      <c r="I343" s="10"/>
      <c r="J343" s="39"/>
      <c r="K343" s="10"/>
      <c r="L343" s="10"/>
      <c r="M343" s="10"/>
      <c r="N343" s="10"/>
      <c r="O343" s="22"/>
      <c r="P343" s="10"/>
      <c r="Q343" s="10"/>
    </row>
    <row r="344" spans="1:17" ht="37.5" customHeight="1" thickBot="1" x14ac:dyDescent="0.25">
      <c r="A344" s="86" t="s">
        <v>167</v>
      </c>
      <c r="B344" s="61">
        <v>400</v>
      </c>
      <c r="C344" s="61">
        <v>11</v>
      </c>
      <c r="D344" s="127" t="s">
        <v>50</v>
      </c>
      <c r="E344" s="61" t="s">
        <v>91</v>
      </c>
      <c r="F344" s="61"/>
      <c r="G344" s="61">
        <f>G345</f>
        <v>54</v>
      </c>
      <c r="H344" s="61">
        <f>H345</f>
        <v>54</v>
      </c>
      <c r="I344" s="10">
        <f t="shared" ref="I344:Q344" si="158">SUM(I345)</f>
        <v>0</v>
      </c>
      <c r="J344" s="39">
        <f t="shared" si="158"/>
        <v>0</v>
      </c>
      <c r="K344" s="10">
        <f t="shared" si="158"/>
        <v>0</v>
      </c>
      <c r="L344" s="10">
        <f t="shared" si="158"/>
        <v>0</v>
      </c>
      <c r="M344" s="10">
        <f t="shared" si="158"/>
        <v>0</v>
      </c>
      <c r="N344" s="10">
        <f t="shared" si="158"/>
        <v>0</v>
      </c>
      <c r="O344" s="22">
        <f t="shared" si="158"/>
        <v>0</v>
      </c>
      <c r="P344" s="10">
        <f t="shared" si="158"/>
        <v>0</v>
      </c>
      <c r="Q344" s="10">
        <f t="shared" si="158"/>
        <v>0</v>
      </c>
    </row>
    <row r="345" spans="1:17" ht="35.25" customHeight="1" thickBot="1" x14ac:dyDescent="0.25">
      <c r="A345" s="60" t="s">
        <v>371</v>
      </c>
      <c r="B345" s="61">
        <v>400</v>
      </c>
      <c r="C345" s="61">
        <v>11</v>
      </c>
      <c r="D345" s="127" t="s">
        <v>50</v>
      </c>
      <c r="E345" s="61" t="s">
        <v>372</v>
      </c>
      <c r="F345" s="61"/>
      <c r="G345" s="61">
        <f>G346</f>
        <v>54</v>
      </c>
      <c r="H345" s="61">
        <f>H346</f>
        <v>54</v>
      </c>
      <c r="I345" s="10"/>
      <c r="J345" s="39"/>
      <c r="K345" s="10"/>
      <c r="L345" s="10"/>
      <c r="M345" s="10"/>
      <c r="N345" s="10"/>
      <c r="O345" s="22"/>
      <c r="P345" s="10"/>
      <c r="Q345" s="10"/>
    </row>
    <row r="346" spans="1:17" ht="19.5" customHeight="1" x14ac:dyDescent="0.2">
      <c r="A346" s="474" t="s">
        <v>373</v>
      </c>
      <c r="B346" s="468">
        <v>400</v>
      </c>
      <c r="C346" s="468">
        <v>11</v>
      </c>
      <c r="D346" s="472" t="s">
        <v>50</v>
      </c>
      <c r="E346" s="468" t="s">
        <v>374</v>
      </c>
      <c r="F346" s="468"/>
      <c r="G346" s="468">
        <f>G348+G350+G352</f>
        <v>54</v>
      </c>
      <c r="H346" s="468">
        <f>H348+H350+H352</f>
        <v>54</v>
      </c>
      <c r="I346" s="10">
        <f t="shared" ref="I346:Q346" si="159">SUM(I347)</f>
        <v>0</v>
      </c>
      <c r="J346" s="39">
        <f t="shared" si="159"/>
        <v>0</v>
      </c>
      <c r="K346" s="10">
        <f t="shared" si="159"/>
        <v>0</v>
      </c>
      <c r="L346" s="10">
        <f t="shared" si="159"/>
        <v>0</v>
      </c>
      <c r="M346" s="10">
        <f t="shared" si="159"/>
        <v>0</v>
      </c>
      <c r="N346" s="10">
        <f t="shared" si="159"/>
        <v>0</v>
      </c>
      <c r="O346" s="22">
        <f t="shared" si="159"/>
        <v>0</v>
      </c>
      <c r="P346" s="10">
        <f t="shared" si="159"/>
        <v>0</v>
      </c>
      <c r="Q346" s="10">
        <f t="shared" si="159"/>
        <v>0</v>
      </c>
    </row>
    <row r="347" spans="1:17" ht="4.5" customHeight="1" thickBot="1" x14ac:dyDescent="0.25">
      <c r="A347" s="475"/>
      <c r="B347" s="469"/>
      <c r="C347" s="469"/>
      <c r="D347" s="473"/>
      <c r="E347" s="469"/>
      <c r="F347" s="469"/>
      <c r="G347" s="469"/>
      <c r="H347" s="469"/>
      <c r="I347" s="372"/>
      <c r="J347" s="373"/>
      <c r="K347" s="372"/>
      <c r="L347" s="372"/>
      <c r="M347" s="372"/>
      <c r="N347" s="372"/>
      <c r="O347" s="374"/>
      <c r="P347" s="372"/>
      <c r="Q347" s="372"/>
    </row>
    <row r="348" spans="1:17" s="15" customFormat="1" ht="25.5" customHeight="1" x14ac:dyDescent="0.2">
      <c r="A348" s="375" t="s">
        <v>375</v>
      </c>
      <c r="B348" s="376">
        <v>400</v>
      </c>
      <c r="C348" s="376">
        <v>11</v>
      </c>
      <c r="D348" s="377" t="s">
        <v>50</v>
      </c>
      <c r="E348" s="376" t="s">
        <v>376</v>
      </c>
      <c r="F348" s="376"/>
      <c r="G348" s="376">
        <f>G349</f>
        <v>0</v>
      </c>
      <c r="H348" s="376">
        <f>H349</f>
        <v>0</v>
      </c>
      <c r="I348" s="10">
        <f t="shared" ref="I348:Q348" si="160">SUM(I349)</f>
        <v>50</v>
      </c>
      <c r="J348" s="39">
        <f t="shared" si="160"/>
        <v>0</v>
      </c>
      <c r="K348" s="10">
        <f t="shared" si="160"/>
        <v>0</v>
      </c>
      <c r="L348" s="10">
        <f t="shared" si="160"/>
        <v>0</v>
      </c>
      <c r="M348" s="10">
        <f t="shared" si="160"/>
        <v>0</v>
      </c>
      <c r="N348" s="10">
        <f t="shared" si="160"/>
        <v>0</v>
      </c>
      <c r="O348" s="22">
        <f t="shared" si="160"/>
        <v>0</v>
      </c>
      <c r="P348" s="10">
        <f t="shared" si="160"/>
        <v>0</v>
      </c>
      <c r="Q348" s="10">
        <f t="shared" si="160"/>
        <v>0</v>
      </c>
    </row>
    <row r="349" spans="1:17" ht="24.75" customHeight="1" thickBot="1" x14ac:dyDescent="0.25">
      <c r="A349" s="79" t="s">
        <v>134</v>
      </c>
      <c r="B349" s="61">
        <v>400</v>
      </c>
      <c r="C349" s="61">
        <v>11</v>
      </c>
      <c r="D349" s="127" t="s">
        <v>50</v>
      </c>
      <c r="E349" s="61" t="s">
        <v>376</v>
      </c>
      <c r="F349" s="61">
        <v>200</v>
      </c>
      <c r="G349" s="61">
        <v>0</v>
      </c>
      <c r="H349" s="61">
        <v>0</v>
      </c>
      <c r="I349" s="8">
        <v>50</v>
      </c>
      <c r="J349" s="37"/>
      <c r="K349" s="8"/>
      <c r="L349" s="8"/>
      <c r="M349" s="8"/>
      <c r="N349" s="8"/>
      <c r="O349" s="32"/>
      <c r="P349" s="8"/>
      <c r="Q349" s="8"/>
    </row>
    <row r="350" spans="1:17" ht="102.75" thickBot="1" x14ac:dyDescent="0.25">
      <c r="A350" s="86" t="s">
        <v>377</v>
      </c>
      <c r="B350" s="61">
        <v>400</v>
      </c>
      <c r="C350" s="61">
        <v>11</v>
      </c>
      <c r="D350" s="127" t="s">
        <v>50</v>
      </c>
      <c r="E350" s="61" t="s">
        <v>378</v>
      </c>
      <c r="F350" s="61"/>
      <c r="G350" s="61">
        <f>G351</f>
        <v>54</v>
      </c>
      <c r="H350" s="61">
        <f>H351</f>
        <v>54</v>
      </c>
      <c r="I350" s="10">
        <f t="shared" ref="I350:Q350" si="161">SUM(I351+I366)</f>
        <v>0</v>
      </c>
      <c r="J350" s="39">
        <f>SUM(J351+J366)</f>
        <v>0</v>
      </c>
      <c r="K350" s="10">
        <f t="shared" si="161"/>
        <v>0</v>
      </c>
      <c r="L350" s="10">
        <f t="shared" si="161"/>
        <v>0</v>
      </c>
      <c r="M350" s="10">
        <f t="shared" si="161"/>
        <v>0</v>
      </c>
      <c r="N350" s="10">
        <f t="shared" si="161"/>
        <v>0</v>
      </c>
      <c r="O350" s="22">
        <f t="shared" si="161"/>
        <v>0</v>
      </c>
      <c r="P350" s="10">
        <f t="shared" si="161"/>
        <v>0</v>
      </c>
      <c r="Q350" s="10">
        <f t="shared" si="161"/>
        <v>0</v>
      </c>
    </row>
    <row r="351" spans="1:17" ht="26.25" thickBot="1" x14ac:dyDescent="0.25">
      <c r="A351" s="79" t="s">
        <v>134</v>
      </c>
      <c r="B351" s="61">
        <v>400</v>
      </c>
      <c r="C351" s="61">
        <v>11</v>
      </c>
      <c r="D351" s="127" t="s">
        <v>50</v>
      </c>
      <c r="E351" s="61" t="s">
        <v>378</v>
      </c>
      <c r="F351" s="61">
        <v>200</v>
      </c>
      <c r="G351" s="61">
        <v>54</v>
      </c>
      <c r="H351" s="61">
        <v>54</v>
      </c>
      <c r="I351" s="10">
        <f t="shared" ref="I351:Q351" si="162">SUM(I356+I364+I360+I358+I352+I354)</f>
        <v>0</v>
      </c>
      <c r="J351" s="10">
        <f t="shared" si="162"/>
        <v>0</v>
      </c>
      <c r="K351" s="10">
        <f t="shared" si="162"/>
        <v>0</v>
      </c>
      <c r="L351" s="10">
        <f t="shared" si="162"/>
        <v>0</v>
      </c>
      <c r="M351" s="10">
        <f t="shared" si="162"/>
        <v>0</v>
      </c>
      <c r="N351" s="10">
        <f t="shared" si="162"/>
        <v>0</v>
      </c>
      <c r="O351" s="10">
        <f t="shared" si="162"/>
        <v>0</v>
      </c>
      <c r="P351" s="10">
        <f t="shared" si="162"/>
        <v>0</v>
      </c>
      <c r="Q351" s="10">
        <f t="shared" si="162"/>
        <v>0</v>
      </c>
    </row>
    <row r="352" spans="1:17" ht="51.75" hidden="1" thickBot="1" x14ac:dyDescent="0.25">
      <c r="A352" s="86" t="s">
        <v>379</v>
      </c>
      <c r="B352" s="61">
        <v>400</v>
      </c>
      <c r="C352" s="61">
        <v>11</v>
      </c>
      <c r="D352" s="127" t="s">
        <v>50</v>
      </c>
      <c r="E352" s="61" t="s">
        <v>380</v>
      </c>
      <c r="F352" s="61"/>
      <c r="G352" s="61">
        <f>G353</f>
        <v>0</v>
      </c>
      <c r="H352" s="61">
        <f>H353</f>
        <v>0</v>
      </c>
      <c r="I352" s="10">
        <f t="shared" ref="I352:Q352" si="163">SUM(I353)</f>
        <v>0</v>
      </c>
      <c r="J352" s="39">
        <f t="shared" si="163"/>
        <v>0</v>
      </c>
      <c r="K352" s="10">
        <f t="shared" si="163"/>
        <v>0</v>
      </c>
      <c r="L352" s="10">
        <f t="shared" si="163"/>
        <v>0</v>
      </c>
      <c r="M352" s="10">
        <f t="shared" si="163"/>
        <v>0</v>
      </c>
      <c r="N352" s="10">
        <f t="shared" si="163"/>
        <v>0</v>
      </c>
      <c r="O352" s="22">
        <f t="shared" si="163"/>
        <v>0</v>
      </c>
      <c r="P352" s="10">
        <f t="shared" si="163"/>
        <v>0</v>
      </c>
      <c r="Q352" s="10">
        <f t="shared" si="163"/>
        <v>0</v>
      </c>
    </row>
    <row r="353" spans="1:17" ht="15" hidden="1" x14ac:dyDescent="0.2">
      <c r="A353" s="470" t="s">
        <v>134</v>
      </c>
      <c r="B353" s="468">
        <v>400</v>
      </c>
      <c r="C353" s="468">
        <v>11</v>
      </c>
      <c r="D353" s="472" t="s">
        <v>50</v>
      </c>
      <c r="E353" s="468" t="s">
        <v>380</v>
      </c>
      <c r="F353" s="468">
        <v>200</v>
      </c>
      <c r="G353" s="468">
        <v>0</v>
      </c>
      <c r="H353" s="468">
        <v>0</v>
      </c>
      <c r="I353" s="10"/>
      <c r="J353" s="39"/>
      <c r="K353" s="10"/>
      <c r="L353" s="10"/>
      <c r="M353" s="10"/>
      <c r="N353" s="10"/>
      <c r="O353" s="22"/>
      <c r="P353" s="10"/>
      <c r="Q353" s="10"/>
    </row>
    <row r="354" spans="1:17" hidden="1" thickBot="1" x14ac:dyDescent="0.25">
      <c r="A354" s="471"/>
      <c r="B354" s="469"/>
      <c r="C354" s="469"/>
      <c r="D354" s="473"/>
      <c r="E354" s="469"/>
      <c r="F354" s="469"/>
      <c r="G354" s="469"/>
      <c r="H354" s="469"/>
      <c r="I354" s="10">
        <f t="shared" ref="I354:Q354" si="164">SUM(I355)</f>
        <v>0</v>
      </c>
      <c r="J354" s="39">
        <f t="shared" si="164"/>
        <v>0</v>
      </c>
      <c r="K354" s="10">
        <f t="shared" si="164"/>
        <v>0</v>
      </c>
      <c r="L354" s="10">
        <f t="shared" si="164"/>
        <v>0</v>
      </c>
      <c r="M354" s="10">
        <f t="shared" si="164"/>
        <v>0</v>
      </c>
      <c r="N354" s="10">
        <f t="shared" si="164"/>
        <v>0</v>
      </c>
      <c r="O354" s="22">
        <f t="shared" si="164"/>
        <v>0</v>
      </c>
      <c r="P354" s="10">
        <f t="shared" si="164"/>
        <v>0</v>
      </c>
      <c r="Q354" s="10">
        <f t="shared" si="164"/>
        <v>0</v>
      </c>
    </row>
    <row r="355" spans="1:17" thickBot="1" x14ac:dyDescent="0.25">
      <c r="A355" s="57" t="s">
        <v>100</v>
      </c>
      <c r="B355" s="58">
        <v>400</v>
      </c>
      <c r="C355" s="58">
        <v>11</v>
      </c>
      <c r="D355" s="126" t="s">
        <v>50</v>
      </c>
      <c r="E355" s="58" t="s">
        <v>129</v>
      </c>
      <c r="F355" s="58"/>
      <c r="G355" s="58">
        <f>G356</f>
        <v>1619.4</v>
      </c>
      <c r="H355" s="58">
        <f>H356</f>
        <v>1619.4</v>
      </c>
      <c r="I355" s="10"/>
      <c r="J355" s="39"/>
      <c r="K355" s="10"/>
      <c r="L355" s="10"/>
      <c r="M355" s="10"/>
      <c r="N355" s="10"/>
      <c r="O355" s="22"/>
      <c r="P355" s="10"/>
      <c r="Q355" s="10"/>
    </row>
    <row r="356" spans="1:17" ht="26.25" thickBot="1" x14ac:dyDescent="0.25">
      <c r="A356" s="86" t="s">
        <v>381</v>
      </c>
      <c r="B356" s="61">
        <v>400</v>
      </c>
      <c r="C356" s="61">
        <v>11</v>
      </c>
      <c r="D356" s="127" t="s">
        <v>50</v>
      </c>
      <c r="E356" s="61" t="s">
        <v>382</v>
      </c>
      <c r="F356" s="61"/>
      <c r="G356" s="61">
        <f>G357</f>
        <v>1619.4</v>
      </c>
      <c r="H356" s="61">
        <f>H357</f>
        <v>1619.4</v>
      </c>
      <c r="I356" s="10">
        <f t="shared" ref="I356:Q356" si="165">SUM(I357)</f>
        <v>0</v>
      </c>
      <c r="J356" s="39">
        <f t="shared" si="165"/>
        <v>0</v>
      </c>
      <c r="K356" s="10">
        <f t="shared" si="165"/>
        <v>0</v>
      </c>
      <c r="L356" s="10">
        <f t="shared" si="165"/>
        <v>0</v>
      </c>
      <c r="M356" s="10">
        <f t="shared" si="165"/>
        <v>0</v>
      </c>
      <c r="N356" s="10">
        <f t="shared" si="165"/>
        <v>0</v>
      </c>
      <c r="O356" s="22">
        <f t="shared" si="165"/>
        <v>0</v>
      </c>
      <c r="P356" s="10">
        <f t="shared" si="165"/>
        <v>0</v>
      </c>
      <c r="Q356" s="10">
        <f t="shared" si="165"/>
        <v>0</v>
      </c>
    </row>
    <row r="357" spans="1:17" ht="26.25" thickBot="1" x14ac:dyDescent="0.25">
      <c r="A357" s="86" t="s">
        <v>211</v>
      </c>
      <c r="B357" s="61">
        <v>400</v>
      </c>
      <c r="C357" s="61">
        <v>11</v>
      </c>
      <c r="D357" s="127" t="s">
        <v>50</v>
      </c>
      <c r="E357" s="61" t="s">
        <v>383</v>
      </c>
      <c r="F357" s="61"/>
      <c r="G357" s="61">
        <f>G358+G359+G360</f>
        <v>1619.4</v>
      </c>
      <c r="H357" s="61">
        <f>H358+H359+H360</f>
        <v>1619.4</v>
      </c>
      <c r="I357" s="10"/>
      <c r="J357" s="39"/>
      <c r="K357" s="10"/>
      <c r="L357" s="10"/>
      <c r="M357" s="10"/>
      <c r="N357" s="10"/>
      <c r="O357" s="22"/>
      <c r="P357" s="10"/>
      <c r="Q357" s="10"/>
    </row>
    <row r="358" spans="1:17" ht="51.75" thickBot="1" x14ac:dyDescent="0.25">
      <c r="A358" s="79" t="s">
        <v>25</v>
      </c>
      <c r="B358" s="61">
        <v>400</v>
      </c>
      <c r="C358" s="61">
        <v>11</v>
      </c>
      <c r="D358" s="127" t="s">
        <v>50</v>
      </c>
      <c r="E358" s="61" t="s">
        <v>383</v>
      </c>
      <c r="F358" s="61">
        <v>100</v>
      </c>
      <c r="G358" s="61">
        <v>1241.2</v>
      </c>
      <c r="H358" s="61">
        <v>1241.2</v>
      </c>
      <c r="I358" s="10">
        <f t="shared" ref="I358:Q358" si="166">SUM(I359)</f>
        <v>0</v>
      </c>
      <c r="J358" s="39">
        <f t="shared" si="166"/>
        <v>0</v>
      </c>
      <c r="K358" s="10">
        <f t="shared" si="166"/>
        <v>0</v>
      </c>
      <c r="L358" s="10">
        <f t="shared" si="166"/>
        <v>0</v>
      </c>
      <c r="M358" s="10">
        <f t="shared" si="166"/>
        <v>0</v>
      </c>
      <c r="N358" s="10">
        <f t="shared" si="166"/>
        <v>0</v>
      </c>
      <c r="O358" s="22">
        <f t="shared" si="166"/>
        <v>0</v>
      </c>
      <c r="P358" s="10">
        <f t="shared" si="166"/>
        <v>0</v>
      </c>
      <c r="Q358" s="10">
        <f t="shared" si="166"/>
        <v>0</v>
      </c>
    </row>
    <row r="359" spans="1:17" ht="26.25" thickBot="1" x14ac:dyDescent="0.25">
      <c r="A359" s="79" t="s">
        <v>134</v>
      </c>
      <c r="B359" s="61">
        <v>400</v>
      </c>
      <c r="C359" s="61">
        <v>11</v>
      </c>
      <c r="D359" s="127" t="s">
        <v>50</v>
      </c>
      <c r="E359" s="61" t="s">
        <v>383</v>
      </c>
      <c r="F359" s="61">
        <v>200</v>
      </c>
      <c r="G359" s="61">
        <v>282.10000000000002</v>
      </c>
      <c r="H359" s="61">
        <v>282.10000000000002</v>
      </c>
      <c r="I359" s="10"/>
      <c r="J359" s="39"/>
      <c r="K359" s="10"/>
      <c r="L359" s="10"/>
      <c r="M359" s="10"/>
      <c r="N359" s="10"/>
      <c r="O359" s="22"/>
      <c r="P359" s="10"/>
      <c r="Q359" s="10"/>
    </row>
    <row r="360" spans="1:17" thickBot="1" x14ac:dyDescent="0.25">
      <c r="A360" s="79" t="s">
        <v>113</v>
      </c>
      <c r="B360" s="61">
        <v>400</v>
      </c>
      <c r="C360" s="61">
        <v>11</v>
      </c>
      <c r="D360" s="127" t="s">
        <v>50</v>
      </c>
      <c r="E360" s="61" t="s">
        <v>383</v>
      </c>
      <c r="F360" s="61">
        <v>800</v>
      </c>
      <c r="G360" s="61">
        <v>96.1</v>
      </c>
      <c r="H360" s="61">
        <v>96.1</v>
      </c>
      <c r="I360" s="10">
        <f t="shared" ref="I360:Q360" si="167">SUM(I361)</f>
        <v>0</v>
      </c>
      <c r="J360" s="39">
        <f t="shared" si="167"/>
        <v>0</v>
      </c>
      <c r="K360" s="10">
        <f t="shared" si="167"/>
        <v>0</v>
      </c>
      <c r="L360" s="10">
        <f t="shared" si="167"/>
        <v>0</v>
      </c>
      <c r="M360" s="10">
        <f t="shared" si="167"/>
        <v>0</v>
      </c>
      <c r="N360" s="10">
        <f t="shared" si="167"/>
        <v>0</v>
      </c>
      <c r="O360" s="22">
        <f t="shared" si="167"/>
        <v>0</v>
      </c>
      <c r="P360" s="10">
        <f t="shared" si="167"/>
        <v>0</v>
      </c>
      <c r="Q360" s="10">
        <f t="shared" si="167"/>
        <v>0</v>
      </c>
    </row>
    <row r="361" spans="1:17" ht="16.5" thickBot="1" x14ac:dyDescent="0.25">
      <c r="A361" s="117" t="s">
        <v>384</v>
      </c>
      <c r="B361" s="66">
        <v>400</v>
      </c>
      <c r="C361" s="66">
        <v>12</v>
      </c>
      <c r="D361" s="130"/>
      <c r="E361" s="66"/>
      <c r="F361" s="66"/>
      <c r="G361" s="66">
        <f t="shared" ref="G361:H366" si="168">G362</f>
        <v>635</v>
      </c>
      <c r="H361" s="66">
        <f t="shared" si="168"/>
        <v>0</v>
      </c>
      <c r="I361" s="10"/>
      <c r="J361" s="39"/>
      <c r="K361" s="10"/>
      <c r="L361" s="10"/>
      <c r="M361" s="10"/>
      <c r="N361" s="10"/>
      <c r="O361" s="22"/>
      <c r="P361" s="10"/>
      <c r="Q361" s="10"/>
    </row>
    <row r="362" spans="1:17" thickBot="1" x14ac:dyDescent="0.25">
      <c r="A362" s="118" t="s">
        <v>385</v>
      </c>
      <c r="B362" s="58">
        <v>400</v>
      </c>
      <c r="C362" s="58">
        <v>12</v>
      </c>
      <c r="D362" s="126" t="s">
        <v>51</v>
      </c>
      <c r="E362" s="58"/>
      <c r="F362" s="58"/>
      <c r="G362" s="58">
        <f t="shared" si="168"/>
        <v>635</v>
      </c>
      <c r="H362" s="58">
        <f t="shared" si="168"/>
        <v>0</v>
      </c>
      <c r="I362" s="10"/>
      <c r="J362" s="39"/>
      <c r="K362" s="10"/>
      <c r="L362" s="10"/>
      <c r="M362" s="10"/>
      <c r="N362" s="10"/>
      <c r="O362" s="22"/>
      <c r="P362" s="10"/>
      <c r="Q362" s="10"/>
    </row>
    <row r="363" spans="1:17" ht="59.25" customHeight="1" thickBot="1" x14ac:dyDescent="0.25">
      <c r="A363" s="78" t="s">
        <v>150</v>
      </c>
      <c r="B363" s="64">
        <v>400</v>
      </c>
      <c r="C363" s="64">
        <v>12</v>
      </c>
      <c r="D363" s="128" t="s">
        <v>51</v>
      </c>
      <c r="E363" s="64" t="s">
        <v>151</v>
      </c>
      <c r="F363" s="64"/>
      <c r="G363" s="64">
        <f t="shared" si="168"/>
        <v>635</v>
      </c>
      <c r="H363" s="64">
        <f t="shared" si="168"/>
        <v>0</v>
      </c>
      <c r="I363" s="10"/>
      <c r="J363" s="39"/>
      <c r="K363" s="10"/>
      <c r="L363" s="10"/>
      <c r="M363" s="10"/>
      <c r="N363" s="10"/>
      <c r="O363" s="22"/>
      <c r="P363" s="10"/>
      <c r="Q363" s="10"/>
    </row>
    <row r="364" spans="1:17" ht="34.5" customHeight="1" thickBot="1" x14ac:dyDescent="0.25">
      <c r="A364" s="86" t="s">
        <v>152</v>
      </c>
      <c r="B364" s="61">
        <v>400</v>
      </c>
      <c r="C364" s="61">
        <v>12</v>
      </c>
      <c r="D364" s="127" t="s">
        <v>51</v>
      </c>
      <c r="E364" s="61" t="s">
        <v>153</v>
      </c>
      <c r="F364" s="61"/>
      <c r="G364" s="61">
        <f t="shared" si="168"/>
        <v>635</v>
      </c>
      <c r="H364" s="61">
        <f t="shared" si="168"/>
        <v>0</v>
      </c>
      <c r="I364" s="9">
        <f t="shared" ref="I364:Q364" si="169">SUM(I365)</f>
        <v>0</v>
      </c>
      <c r="J364" s="38">
        <f t="shared" si="169"/>
        <v>0</v>
      </c>
      <c r="K364" s="9">
        <f t="shared" si="169"/>
        <v>0</v>
      </c>
      <c r="L364" s="9">
        <f t="shared" si="169"/>
        <v>0</v>
      </c>
      <c r="M364" s="9">
        <f t="shared" si="169"/>
        <v>0</v>
      </c>
      <c r="N364" s="9">
        <f t="shared" si="169"/>
        <v>0</v>
      </c>
      <c r="O364" s="33">
        <f t="shared" si="169"/>
        <v>0</v>
      </c>
      <c r="P364" s="9">
        <f t="shared" si="169"/>
        <v>0</v>
      </c>
      <c r="Q364" s="9">
        <f t="shared" si="169"/>
        <v>0</v>
      </c>
    </row>
    <row r="365" spans="1:17" ht="32.25" customHeight="1" thickBot="1" x14ac:dyDescent="0.25">
      <c r="A365" s="86" t="s">
        <v>154</v>
      </c>
      <c r="B365" s="61">
        <v>400</v>
      </c>
      <c r="C365" s="61">
        <v>12</v>
      </c>
      <c r="D365" s="127" t="s">
        <v>51</v>
      </c>
      <c r="E365" s="61" t="s">
        <v>155</v>
      </c>
      <c r="F365" s="61"/>
      <c r="G365" s="61">
        <f t="shared" si="168"/>
        <v>635</v>
      </c>
      <c r="H365" s="61">
        <f t="shared" si="168"/>
        <v>0</v>
      </c>
      <c r="I365" s="10"/>
      <c r="J365" s="39"/>
      <c r="K365" s="10"/>
      <c r="L365" s="10"/>
      <c r="M365" s="10"/>
      <c r="N365" s="10"/>
      <c r="O365" s="22"/>
      <c r="P365" s="10"/>
      <c r="Q365" s="10"/>
    </row>
    <row r="366" spans="1:17" ht="39.75" customHeight="1" thickBot="1" x14ac:dyDescent="0.25">
      <c r="A366" s="86" t="s">
        <v>386</v>
      </c>
      <c r="B366" s="61">
        <v>400</v>
      </c>
      <c r="C366" s="61">
        <v>12</v>
      </c>
      <c r="D366" s="127" t="s">
        <v>51</v>
      </c>
      <c r="E366" s="61" t="s">
        <v>387</v>
      </c>
      <c r="F366" s="61"/>
      <c r="G366" s="61">
        <f t="shared" si="168"/>
        <v>635</v>
      </c>
      <c r="H366" s="61">
        <f t="shared" si="168"/>
        <v>0</v>
      </c>
      <c r="I366" s="10">
        <f t="shared" ref="I366:Q367" si="170">SUM(I367)</f>
        <v>0</v>
      </c>
      <c r="J366" s="39">
        <f t="shared" si="170"/>
        <v>0</v>
      </c>
      <c r="K366" s="10">
        <f t="shared" si="170"/>
        <v>0</v>
      </c>
      <c r="L366" s="10">
        <f t="shared" si="170"/>
        <v>0</v>
      </c>
      <c r="M366" s="10">
        <f t="shared" si="170"/>
        <v>0</v>
      </c>
      <c r="N366" s="10">
        <f t="shared" si="170"/>
        <v>0</v>
      </c>
      <c r="O366" s="22">
        <f t="shared" si="170"/>
        <v>0</v>
      </c>
      <c r="P366" s="10">
        <f t="shared" si="170"/>
        <v>0</v>
      </c>
      <c r="Q366" s="10">
        <f t="shared" si="170"/>
        <v>0</v>
      </c>
    </row>
    <row r="367" spans="1:17" ht="29.25" customHeight="1" thickBot="1" x14ac:dyDescent="0.25">
      <c r="A367" s="62" t="s">
        <v>34</v>
      </c>
      <c r="B367" s="61">
        <v>400</v>
      </c>
      <c r="C367" s="61">
        <v>12</v>
      </c>
      <c r="D367" s="127" t="s">
        <v>51</v>
      </c>
      <c r="E367" s="61" t="s">
        <v>387</v>
      </c>
      <c r="F367" s="61">
        <v>600</v>
      </c>
      <c r="G367" s="61">
        <v>635</v>
      </c>
      <c r="H367" s="61">
        <v>0</v>
      </c>
      <c r="I367" s="10">
        <f t="shared" si="170"/>
        <v>0</v>
      </c>
      <c r="J367" s="39">
        <f t="shared" si="170"/>
        <v>0</v>
      </c>
      <c r="K367" s="10">
        <f t="shared" si="170"/>
        <v>0</v>
      </c>
      <c r="L367" s="10">
        <f t="shared" si="170"/>
        <v>0</v>
      </c>
      <c r="M367" s="10">
        <f t="shared" si="170"/>
        <v>0</v>
      </c>
      <c r="N367" s="10">
        <f t="shared" si="170"/>
        <v>0</v>
      </c>
      <c r="O367" s="22">
        <f t="shared" si="170"/>
        <v>0</v>
      </c>
      <c r="P367" s="10">
        <f t="shared" si="170"/>
        <v>0</v>
      </c>
      <c r="Q367" s="10">
        <f t="shared" si="170"/>
        <v>0</v>
      </c>
    </row>
    <row r="368" spans="1:17" ht="31.5" customHeight="1" thickBot="1" x14ac:dyDescent="0.25">
      <c r="A368" s="65" t="s">
        <v>388</v>
      </c>
      <c r="B368" s="66">
        <v>403</v>
      </c>
      <c r="C368" s="66"/>
      <c r="D368" s="130"/>
      <c r="E368" s="66"/>
      <c r="F368" s="66"/>
      <c r="G368" s="66">
        <f>G369+G381+G394+G483</f>
        <v>442619.49999999994</v>
      </c>
      <c r="H368" s="66">
        <f>H369+H381+H394+H483</f>
        <v>479665.6</v>
      </c>
      <c r="I368" s="10"/>
      <c r="J368" s="39"/>
      <c r="K368" s="10"/>
      <c r="L368" s="10"/>
      <c r="M368" s="10"/>
      <c r="N368" s="10"/>
      <c r="O368" s="22"/>
      <c r="P368" s="10"/>
      <c r="Q368" s="10"/>
    </row>
    <row r="369" spans="1:17" ht="40.5" hidden="1" customHeight="1" thickBot="1" x14ac:dyDescent="0.25">
      <c r="A369" s="57" t="s">
        <v>213</v>
      </c>
      <c r="B369" s="58">
        <v>403</v>
      </c>
      <c r="C369" s="126" t="s">
        <v>52</v>
      </c>
      <c r="D369" s="126"/>
      <c r="E369" s="58"/>
      <c r="F369" s="58"/>
      <c r="G369" s="58">
        <f>G370+G377</f>
        <v>0</v>
      </c>
      <c r="H369" s="58">
        <f>H370+H377</f>
        <v>0</v>
      </c>
      <c r="I369" s="10">
        <f t="shared" ref="I369:Q371" si="171">SUM(I370)</f>
        <v>0</v>
      </c>
      <c r="J369" s="39">
        <f t="shared" si="171"/>
        <v>0</v>
      </c>
      <c r="K369" s="10">
        <f t="shared" si="171"/>
        <v>0</v>
      </c>
      <c r="L369" s="10">
        <f t="shared" si="171"/>
        <v>0</v>
      </c>
      <c r="M369" s="10">
        <f t="shared" si="171"/>
        <v>0</v>
      </c>
      <c r="N369" s="10">
        <f t="shared" si="171"/>
        <v>0</v>
      </c>
      <c r="O369" s="22">
        <f t="shared" si="171"/>
        <v>0</v>
      </c>
      <c r="P369" s="10">
        <f t="shared" si="171"/>
        <v>0</v>
      </c>
      <c r="Q369" s="10">
        <f t="shared" si="171"/>
        <v>0</v>
      </c>
    </row>
    <row r="370" spans="1:17" ht="36.75" hidden="1" customHeight="1" thickBot="1" x14ac:dyDescent="0.25">
      <c r="A370" s="57" t="s">
        <v>35</v>
      </c>
      <c r="B370" s="58">
        <v>403</v>
      </c>
      <c r="C370" s="126" t="s">
        <v>52</v>
      </c>
      <c r="D370" s="58">
        <v>10</v>
      </c>
      <c r="E370" s="58"/>
      <c r="F370" s="58"/>
      <c r="G370" s="58">
        <f t="shared" ref="G370:H373" si="172">G371</f>
        <v>0</v>
      </c>
      <c r="H370" s="58">
        <f t="shared" si="172"/>
        <v>0</v>
      </c>
      <c r="I370" s="10">
        <f t="shared" si="171"/>
        <v>0</v>
      </c>
      <c r="J370" s="39">
        <f t="shared" si="171"/>
        <v>0</v>
      </c>
      <c r="K370" s="10">
        <f t="shared" si="171"/>
        <v>0</v>
      </c>
      <c r="L370" s="10">
        <f t="shared" si="171"/>
        <v>0</v>
      </c>
      <c r="M370" s="10">
        <f t="shared" si="171"/>
        <v>0</v>
      </c>
      <c r="N370" s="10">
        <f t="shared" si="171"/>
        <v>0</v>
      </c>
      <c r="O370" s="22">
        <f t="shared" si="171"/>
        <v>0</v>
      </c>
      <c r="P370" s="10">
        <f t="shared" si="171"/>
        <v>0</v>
      </c>
      <c r="Q370" s="10">
        <f t="shared" si="171"/>
        <v>0</v>
      </c>
    </row>
    <row r="371" spans="1:17" ht="30.75" hidden="1" customHeight="1" thickBot="1" x14ac:dyDescent="0.25">
      <c r="A371" s="60" t="s">
        <v>215</v>
      </c>
      <c r="B371" s="61">
        <v>403</v>
      </c>
      <c r="C371" s="127" t="s">
        <v>52</v>
      </c>
      <c r="D371" s="61">
        <v>10</v>
      </c>
      <c r="E371" s="61" t="s">
        <v>18</v>
      </c>
      <c r="F371" s="61"/>
      <c r="G371" s="61">
        <f t="shared" si="172"/>
        <v>0</v>
      </c>
      <c r="H371" s="61">
        <f t="shared" si="172"/>
        <v>0</v>
      </c>
      <c r="I371" s="10">
        <f t="shared" si="171"/>
        <v>0</v>
      </c>
      <c r="J371" s="39">
        <f t="shared" si="171"/>
        <v>0</v>
      </c>
      <c r="K371" s="10">
        <f t="shared" si="171"/>
        <v>0</v>
      </c>
      <c r="L371" s="10">
        <f t="shared" si="171"/>
        <v>0</v>
      </c>
      <c r="M371" s="10">
        <f t="shared" si="171"/>
        <v>0</v>
      </c>
      <c r="N371" s="10">
        <f t="shared" si="171"/>
        <v>0</v>
      </c>
      <c r="O371" s="22">
        <f t="shared" si="171"/>
        <v>0</v>
      </c>
      <c r="P371" s="10">
        <f t="shared" si="171"/>
        <v>0</v>
      </c>
      <c r="Q371" s="10">
        <f t="shared" si="171"/>
        <v>0</v>
      </c>
    </row>
    <row r="372" spans="1:17" ht="27" hidden="1" customHeight="1" thickBot="1" x14ac:dyDescent="0.25">
      <c r="A372" s="60" t="s">
        <v>216</v>
      </c>
      <c r="B372" s="61">
        <v>403</v>
      </c>
      <c r="C372" s="127" t="s">
        <v>52</v>
      </c>
      <c r="D372" s="61">
        <v>10</v>
      </c>
      <c r="E372" s="61" t="s">
        <v>80</v>
      </c>
      <c r="F372" s="61"/>
      <c r="G372" s="61">
        <f t="shared" si="172"/>
        <v>0</v>
      </c>
      <c r="H372" s="61">
        <f t="shared" si="172"/>
        <v>0</v>
      </c>
      <c r="I372" s="10"/>
      <c r="J372" s="39"/>
      <c r="K372" s="10"/>
      <c r="L372" s="10"/>
      <c r="M372" s="10"/>
      <c r="N372" s="10"/>
      <c r="O372" s="22"/>
      <c r="P372" s="10"/>
      <c r="Q372" s="10"/>
    </row>
    <row r="373" spans="1:17" ht="26.25" hidden="1" thickBot="1" x14ac:dyDescent="0.25">
      <c r="A373" s="60" t="s">
        <v>389</v>
      </c>
      <c r="B373" s="61">
        <v>403</v>
      </c>
      <c r="C373" s="127" t="s">
        <v>52</v>
      </c>
      <c r="D373" s="61">
        <v>10</v>
      </c>
      <c r="E373" s="61" t="s">
        <v>390</v>
      </c>
      <c r="F373" s="61"/>
      <c r="G373" s="61">
        <f t="shared" si="172"/>
        <v>0</v>
      </c>
      <c r="H373" s="61">
        <f t="shared" si="172"/>
        <v>0</v>
      </c>
      <c r="I373" s="10">
        <f t="shared" ref="I373:Q373" si="173">SUM(I374+I379+I391)</f>
        <v>3781</v>
      </c>
      <c r="J373" s="39">
        <f>SUM(J374+J379+J391)</f>
        <v>0</v>
      </c>
      <c r="K373" s="10">
        <f t="shared" si="173"/>
        <v>0</v>
      </c>
      <c r="L373" s="10">
        <f t="shared" si="173"/>
        <v>0</v>
      </c>
      <c r="M373" s="10">
        <f t="shared" si="173"/>
        <v>0</v>
      </c>
      <c r="N373" s="10">
        <f t="shared" si="173"/>
        <v>0</v>
      </c>
      <c r="O373" s="22">
        <f t="shared" si="173"/>
        <v>0</v>
      </c>
      <c r="P373" s="10">
        <f t="shared" si="173"/>
        <v>0</v>
      </c>
      <c r="Q373" s="10">
        <f t="shared" si="173"/>
        <v>0</v>
      </c>
    </row>
    <row r="374" spans="1:17" ht="26.25" hidden="1" thickBot="1" x14ac:dyDescent="0.25">
      <c r="A374" s="60" t="s">
        <v>391</v>
      </c>
      <c r="B374" s="61">
        <v>403</v>
      </c>
      <c r="C374" s="127" t="s">
        <v>52</v>
      </c>
      <c r="D374" s="61">
        <v>10</v>
      </c>
      <c r="E374" s="61" t="s">
        <v>392</v>
      </c>
      <c r="F374" s="61"/>
      <c r="G374" s="61">
        <f>G375+G376</f>
        <v>0</v>
      </c>
      <c r="H374" s="61">
        <f>H375+H376</f>
        <v>0</v>
      </c>
      <c r="I374" s="10">
        <f t="shared" ref="I374:Q374" si="174">SUM(I375+I377)</f>
        <v>2010</v>
      </c>
      <c r="J374" s="39">
        <f>SUM(J375+J377)</f>
        <v>0</v>
      </c>
      <c r="K374" s="10">
        <f t="shared" si="174"/>
        <v>0</v>
      </c>
      <c r="L374" s="10">
        <f t="shared" si="174"/>
        <v>0</v>
      </c>
      <c r="M374" s="10">
        <f t="shared" si="174"/>
        <v>0</v>
      </c>
      <c r="N374" s="10">
        <f t="shared" si="174"/>
        <v>0</v>
      </c>
      <c r="O374" s="22">
        <f t="shared" si="174"/>
        <v>0</v>
      </c>
      <c r="P374" s="10">
        <f t="shared" si="174"/>
        <v>0</v>
      </c>
      <c r="Q374" s="10">
        <f t="shared" si="174"/>
        <v>0</v>
      </c>
    </row>
    <row r="375" spans="1:17" ht="34.5" hidden="1" customHeight="1" thickBot="1" x14ac:dyDescent="0.25">
      <c r="A375" s="62" t="s">
        <v>134</v>
      </c>
      <c r="B375" s="61">
        <v>403</v>
      </c>
      <c r="C375" s="127" t="s">
        <v>52</v>
      </c>
      <c r="D375" s="61">
        <v>10</v>
      </c>
      <c r="E375" s="61" t="s">
        <v>392</v>
      </c>
      <c r="F375" s="61">
        <v>200</v>
      </c>
      <c r="G375" s="61">
        <v>0</v>
      </c>
      <c r="H375" s="61">
        <v>0</v>
      </c>
      <c r="I375" s="10">
        <f t="shared" ref="I375:Q375" si="175">SUM(I376)</f>
        <v>1967</v>
      </c>
      <c r="J375" s="39">
        <f t="shared" si="175"/>
        <v>0</v>
      </c>
      <c r="K375" s="10">
        <f t="shared" si="175"/>
        <v>0</v>
      </c>
      <c r="L375" s="10">
        <f t="shared" si="175"/>
        <v>0</v>
      </c>
      <c r="M375" s="10">
        <f t="shared" si="175"/>
        <v>0</v>
      </c>
      <c r="N375" s="10">
        <f t="shared" si="175"/>
        <v>0</v>
      </c>
      <c r="O375" s="22">
        <f t="shared" si="175"/>
        <v>0</v>
      </c>
      <c r="P375" s="10">
        <f t="shared" si="175"/>
        <v>0</v>
      </c>
      <c r="Q375" s="10">
        <f t="shared" si="175"/>
        <v>0</v>
      </c>
    </row>
    <row r="376" spans="1:17" ht="26.25" hidden="1" thickBot="1" x14ac:dyDescent="0.25">
      <c r="A376" s="62" t="s">
        <v>34</v>
      </c>
      <c r="B376" s="61">
        <v>403</v>
      </c>
      <c r="C376" s="127" t="s">
        <v>52</v>
      </c>
      <c r="D376" s="61">
        <v>10</v>
      </c>
      <c r="E376" s="61" t="s">
        <v>392</v>
      </c>
      <c r="F376" s="61">
        <v>600</v>
      </c>
      <c r="G376" s="61">
        <v>0</v>
      </c>
      <c r="H376" s="61">
        <v>0</v>
      </c>
      <c r="I376" s="10">
        <v>1967</v>
      </c>
      <c r="J376" s="39"/>
      <c r="K376" s="10"/>
      <c r="L376" s="10"/>
      <c r="M376" s="10"/>
      <c r="N376" s="10"/>
      <c r="O376" s="22"/>
      <c r="P376" s="10"/>
      <c r="Q376" s="10"/>
    </row>
    <row r="377" spans="1:17" ht="26.25" hidden="1" thickBot="1" x14ac:dyDescent="0.25">
      <c r="A377" s="113" t="s">
        <v>66</v>
      </c>
      <c r="B377" s="114">
        <v>403</v>
      </c>
      <c r="C377" s="144" t="s">
        <v>52</v>
      </c>
      <c r="D377" s="114">
        <v>14</v>
      </c>
      <c r="E377" s="114"/>
      <c r="F377" s="61"/>
      <c r="G377" s="58">
        <f t="shared" ref="G377:H379" si="176">G378</f>
        <v>0</v>
      </c>
      <c r="H377" s="58">
        <f t="shared" si="176"/>
        <v>0</v>
      </c>
      <c r="I377" s="10">
        <f t="shared" ref="I377:Q377" si="177">SUM(I378)</f>
        <v>43</v>
      </c>
      <c r="J377" s="39">
        <f t="shared" si="177"/>
        <v>0</v>
      </c>
      <c r="K377" s="10">
        <f t="shared" si="177"/>
        <v>0</v>
      </c>
      <c r="L377" s="10">
        <f t="shared" si="177"/>
        <v>0</v>
      </c>
      <c r="M377" s="10">
        <f t="shared" si="177"/>
        <v>0</v>
      </c>
      <c r="N377" s="10">
        <f t="shared" si="177"/>
        <v>0</v>
      </c>
      <c r="O377" s="22">
        <f t="shared" si="177"/>
        <v>0</v>
      </c>
      <c r="P377" s="10">
        <f t="shared" si="177"/>
        <v>0</v>
      </c>
      <c r="Q377" s="10">
        <f t="shared" si="177"/>
        <v>0</v>
      </c>
    </row>
    <row r="378" spans="1:17" hidden="1" thickBot="1" x14ac:dyDescent="0.25">
      <c r="A378" s="113" t="s">
        <v>393</v>
      </c>
      <c r="B378" s="114">
        <v>403</v>
      </c>
      <c r="C378" s="144" t="s">
        <v>52</v>
      </c>
      <c r="D378" s="114">
        <v>14</v>
      </c>
      <c r="E378" s="114" t="s">
        <v>394</v>
      </c>
      <c r="F378" s="61"/>
      <c r="G378" s="58">
        <f t="shared" si="176"/>
        <v>0</v>
      </c>
      <c r="H378" s="58">
        <f t="shared" si="176"/>
        <v>0</v>
      </c>
      <c r="I378" s="10">
        <v>43</v>
      </c>
      <c r="J378" s="39"/>
      <c r="K378" s="10"/>
      <c r="L378" s="10"/>
      <c r="M378" s="10"/>
      <c r="N378" s="10"/>
      <c r="O378" s="22"/>
      <c r="P378" s="10"/>
      <c r="Q378" s="10"/>
    </row>
    <row r="379" spans="1:17" ht="25.5" hidden="1" customHeight="1" thickBot="1" x14ac:dyDescent="0.25">
      <c r="A379" s="86" t="s">
        <v>395</v>
      </c>
      <c r="B379" s="87">
        <v>403</v>
      </c>
      <c r="C379" s="136" t="s">
        <v>52</v>
      </c>
      <c r="D379" s="87">
        <v>14</v>
      </c>
      <c r="E379" s="87" t="s">
        <v>396</v>
      </c>
      <c r="F379" s="61"/>
      <c r="G379" s="61">
        <f t="shared" si="176"/>
        <v>0</v>
      </c>
      <c r="H379" s="61">
        <f t="shared" si="176"/>
        <v>0</v>
      </c>
      <c r="I379" s="10">
        <f t="shared" ref="I379:Q379" si="178">SUM(I380+I384+I382+I389)</f>
        <v>0</v>
      </c>
      <c r="J379" s="39">
        <f>SUM(J380+J384+J382+J389)</f>
        <v>0</v>
      </c>
      <c r="K379" s="10">
        <f t="shared" si="178"/>
        <v>0</v>
      </c>
      <c r="L379" s="10">
        <f t="shared" si="178"/>
        <v>0</v>
      </c>
      <c r="M379" s="10">
        <f t="shared" si="178"/>
        <v>0</v>
      </c>
      <c r="N379" s="10">
        <f t="shared" si="178"/>
        <v>0</v>
      </c>
      <c r="O379" s="22">
        <f t="shared" si="178"/>
        <v>0</v>
      </c>
      <c r="P379" s="10">
        <f t="shared" si="178"/>
        <v>0</v>
      </c>
      <c r="Q379" s="10">
        <f t="shared" si="178"/>
        <v>0</v>
      </c>
    </row>
    <row r="380" spans="1:17" ht="26.25" hidden="1" thickBot="1" x14ac:dyDescent="0.25">
      <c r="A380" s="111" t="s">
        <v>34</v>
      </c>
      <c r="B380" s="84">
        <v>403</v>
      </c>
      <c r="C380" s="135" t="s">
        <v>52</v>
      </c>
      <c r="D380" s="84">
        <v>14</v>
      </c>
      <c r="E380" s="84" t="s">
        <v>396</v>
      </c>
      <c r="F380" s="85">
        <v>600</v>
      </c>
      <c r="G380" s="98">
        <v>0</v>
      </c>
      <c r="H380" s="98">
        <v>0</v>
      </c>
      <c r="I380" s="10">
        <f t="shared" ref="I380:Q380" si="179">SUM(I381)</f>
        <v>0</v>
      </c>
      <c r="J380" s="39">
        <f t="shared" si="179"/>
        <v>0</v>
      </c>
      <c r="K380" s="10">
        <f t="shared" si="179"/>
        <v>0</v>
      </c>
      <c r="L380" s="10">
        <f t="shared" si="179"/>
        <v>0</v>
      </c>
      <c r="M380" s="10">
        <f t="shared" si="179"/>
        <v>0</v>
      </c>
      <c r="N380" s="10">
        <f t="shared" si="179"/>
        <v>0</v>
      </c>
      <c r="O380" s="22">
        <f t="shared" si="179"/>
        <v>0</v>
      </c>
      <c r="P380" s="10">
        <f t="shared" si="179"/>
        <v>0</v>
      </c>
      <c r="Q380" s="10">
        <f t="shared" si="179"/>
        <v>0</v>
      </c>
    </row>
    <row r="381" spans="1:17" hidden="1" thickBot="1" x14ac:dyDescent="0.25">
      <c r="A381" s="57" t="s">
        <v>241</v>
      </c>
      <c r="B381" s="58">
        <v>403</v>
      </c>
      <c r="C381" s="126" t="s">
        <v>53</v>
      </c>
      <c r="D381" s="58"/>
      <c r="E381" s="61"/>
      <c r="F381" s="61"/>
      <c r="G381" s="58">
        <f>G382+G388</f>
        <v>0</v>
      </c>
      <c r="H381" s="58">
        <f>H382+H388</f>
        <v>0</v>
      </c>
      <c r="I381" s="10"/>
      <c r="J381" s="39"/>
      <c r="K381" s="10"/>
      <c r="L381" s="10"/>
      <c r="M381" s="10"/>
      <c r="N381" s="10"/>
      <c r="O381" s="22"/>
      <c r="P381" s="10"/>
      <c r="Q381" s="10"/>
    </row>
    <row r="382" spans="1:17" hidden="1" thickBot="1" x14ac:dyDescent="0.25">
      <c r="A382" s="57" t="s">
        <v>16</v>
      </c>
      <c r="B382" s="58">
        <v>403</v>
      </c>
      <c r="C382" s="126" t="s">
        <v>53</v>
      </c>
      <c r="D382" s="126" t="s">
        <v>50</v>
      </c>
      <c r="E382" s="61"/>
      <c r="F382" s="61"/>
      <c r="G382" s="58">
        <f t="shared" ref="G382:H386" si="180">G383</f>
        <v>0</v>
      </c>
      <c r="H382" s="58">
        <f t="shared" si="180"/>
        <v>0</v>
      </c>
      <c r="I382" s="10">
        <f t="shared" ref="I382:Q382" si="181">SUM(I383)</f>
        <v>0</v>
      </c>
      <c r="J382" s="39">
        <f t="shared" si="181"/>
        <v>0</v>
      </c>
      <c r="K382" s="10">
        <f t="shared" si="181"/>
        <v>0</v>
      </c>
      <c r="L382" s="10">
        <f t="shared" si="181"/>
        <v>0</v>
      </c>
      <c r="M382" s="10">
        <f t="shared" si="181"/>
        <v>0</v>
      </c>
      <c r="N382" s="10">
        <f t="shared" si="181"/>
        <v>0</v>
      </c>
      <c r="O382" s="22">
        <f t="shared" si="181"/>
        <v>0</v>
      </c>
      <c r="P382" s="10">
        <f t="shared" si="181"/>
        <v>0</v>
      </c>
      <c r="Q382" s="10">
        <f t="shared" si="181"/>
        <v>0</v>
      </c>
    </row>
    <row r="383" spans="1:17" ht="39" hidden="1" thickBot="1" x14ac:dyDescent="0.25">
      <c r="A383" s="60" t="s">
        <v>167</v>
      </c>
      <c r="B383" s="61">
        <v>403</v>
      </c>
      <c r="C383" s="127" t="s">
        <v>53</v>
      </c>
      <c r="D383" s="127" t="s">
        <v>50</v>
      </c>
      <c r="E383" s="61" t="s">
        <v>91</v>
      </c>
      <c r="F383" s="61"/>
      <c r="G383" s="61">
        <f t="shared" si="180"/>
        <v>0</v>
      </c>
      <c r="H383" s="61">
        <f t="shared" si="180"/>
        <v>0</v>
      </c>
      <c r="I383" s="10"/>
      <c r="J383" s="39"/>
      <c r="K383" s="10"/>
      <c r="L383" s="10"/>
      <c r="M383" s="10"/>
      <c r="N383" s="10"/>
      <c r="O383" s="22"/>
      <c r="P383" s="10"/>
      <c r="Q383" s="10"/>
    </row>
    <row r="384" spans="1:17" hidden="1" thickBot="1" x14ac:dyDescent="0.25">
      <c r="A384" s="60" t="s">
        <v>321</v>
      </c>
      <c r="B384" s="61">
        <v>403</v>
      </c>
      <c r="C384" s="127" t="s">
        <v>53</v>
      </c>
      <c r="D384" s="127" t="s">
        <v>50</v>
      </c>
      <c r="E384" s="61" t="s">
        <v>33</v>
      </c>
      <c r="F384" s="61"/>
      <c r="G384" s="61">
        <f t="shared" si="180"/>
        <v>0</v>
      </c>
      <c r="H384" s="61">
        <f t="shared" si="180"/>
        <v>0</v>
      </c>
      <c r="I384" s="10">
        <f t="shared" ref="I384:Q384" si="182">SUM(I385+I387)</f>
        <v>0</v>
      </c>
      <c r="J384" s="39">
        <f>SUM(J385+J387)</f>
        <v>0</v>
      </c>
      <c r="K384" s="10">
        <f t="shared" si="182"/>
        <v>0</v>
      </c>
      <c r="L384" s="10">
        <f t="shared" si="182"/>
        <v>0</v>
      </c>
      <c r="M384" s="10">
        <f t="shared" si="182"/>
        <v>0</v>
      </c>
      <c r="N384" s="10">
        <f t="shared" si="182"/>
        <v>0</v>
      </c>
      <c r="O384" s="22">
        <f t="shared" si="182"/>
        <v>0</v>
      </c>
      <c r="P384" s="10">
        <f t="shared" si="182"/>
        <v>0</v>
      </c>
      <c r="Q384" s="10">
        <f t="shared" si="182"/>
        <v>0</v>
      </c>
    </row>
    <row r="385" spans="1:17" ht="26.25" hidden="1" thickBot="1" x14ac:dyDescent="0.25">
      <c r="A385" s="60" t="s">
        <v>397</v>
      </c>
      <c r="B385" s="61">
        <v>403</v>
      </c>
      <c r="C385" s="127" t="s">
        <v>53</v>
      </c>
      <c r="D385" s="127" t="s">
        <v>50</v>
      </c>
      <c r="E385" s="61" t="s">
        <v>398</v>
      </c>
      <c r="F385" s="61"/>
      <c r="G385" s="61">
        <f t="shared" si="180"/>
        <v>0</v>
      </c>
      <c r="H385" s="61">
        <f t="shared" si="180"/>
        <v>0</v>
      </c>
      <c r="I385" s="10">
        <f t="shared" ref="I385:Q385" si="183">SUM(I386)</f>
        <v>0</v>
      </c>
      <c r="J385" s="39">
        <f t="shared" si="183"/>
        <v>0</v>
      </c>
      <c r="K385" s="10">
        <f t="shared" si="183"/>
        <v>0</v>
      </c>
      <c r="L385" s="10">
        <f t="shared" si="183"/>
        <v>0</v>
      </c>
      <c r="M385" s="10">
        <f t="shared" si="183"/>
        <v>0</v>
      </c>
      <c r="N385" s="10">
        <f t="shared" si="183"/>
        <v>0</v>
      </c>
      <c r="O385" s="22">
        <f t="shared" si="183"/>
        <v>0</v>
      </c>
      <c r="P385" s="10">
        <f t="shared" si="183"/>
        <v>0</v>
      </c>
      <c r="Q385" s="10">
        <f t="shared" si="183"/>
        <v>0</v>
      </c>
    </row>
    <row r="386" spans="1:17" ht="26.25" hidden="1" thickBot="1" x14ac:dyDescent="0.25">
      <c r="A386" s="60" t="s">
        <v>399</v>
      </c>
      <c r="B386" s="61">
        <v>403</v>
      </c>
      <c r="C386" s="127" t="s">
        <v>53</v>
      </c>
      <c r="D386" s="127" t="s">
        <v>50</v>
      </c>
      <c r="E386" s="61" t="s">
        <v>400</v>
      </c>
      <c r="F386" s="61"/>
      <c r="G386" s="61">
        <f t="shared" si="180"/>
        <v>0</v>
      </c>
      <c r="H386" s="61">
        <f t="shared" si="180"/>
        <v>0</v>
      </c>
      <c r="I386" s="10"/>
      <c r="J386" s="39"/>
      <c r="K386" s="10"/>
      <c r="L386" s="10"/>
      <c r="M386" s="10"/>
      <c r="N386" s="10"/>
      <c r="O386" s="22"/>
      <c r="P386" s="10"/>
      <c r="Q386" s="10"/>
    </row>
    <row r="387" spans="1:17" ht="26.25" hidden="1" thickBot="1" x14ac:dyDescent="0.25">
      <c r="A387" s="62" t="s">
        <v>34</v>
      </c>
      <c r="B387" s="61">
        <v>403</v>
      </c>
      <c r="C387" s="127" t="s">
        <v>53</v>
      </c>
      <c r="D387" s="127" t="s">
        <v>50</v>
      </c>
      <c r="E387" s="61" t="s">
        <v>400</v>
      </c>
      <c r="F387" s="61">
        <v>600</v>
      </c>
      <c r="G387" s="61">
        <v>0</v>
      </c>
      <c r="H387" s="61">
        <v>0</v>
      </c>
      <c r="I387" s="10">
        <f t="shared" ref="I387:Q387" si="184">SUM(I388)</f>
        <v>0</v>
      </c>
      <c r="J387" s="39">
        <f t="shared" si="184"/>
        <v>0</v>
      </c>
      <c r="K387" s="10">
        <f t="shared" si="184"/>
        <v>0</v>
      </c>
      <c r="L387" s="10">
        <f t="shared" si="184"/>
        <v>0</v>
      </c>
      <c r="M387" s="10">
        <f t="shared" si="184"/>
        <v>0</v>
      </c>
      <c r="N387" s="10">
        <f t="shared" si="184"/>
        <v>0</v>
      </c>
      <c r="O387" s="22">
        <f t="shared" si="184"/>
        <v>0</v>
      </c>
      <c r="P387" s="10">
        <f t="shared" si="184"/>
        <v>0</v>
      </c>
      <c r="Q387" s="10">
        <f t="shared" si="184"/>
        <v>0</v>
      </c>
    </row>
    <row r="388" spans="1:17" hidden="1" thickBot="1" x14ac:dyDescent="0.25">
      <c r="A388" s="113" t="s">
        <v>14</v>
      </c>
      <c r="B388" s="58">
        <v>403</v>
      </c>
      <c r="C388" s="126" t="s">
        <v>53</v>
      </c>
      <c r="D388" s="58">
        <v>12</v>
      </c>
      <c r="E388" s="58"/>
      <c r="F388" s="58"/>
      <c r="G388" s="58">
        <f t="shared" ref="G388:H392" si="185">G389</f>
        <v>0</v>
      </c>
      <c r="H388" s="58">
        <f t="shared" si="185"/>
        <v>0</v>
      </c>
      <c r="I388" s="10"/>
      <c r="J388" s="39"/>
      <c r="K388" s="10"/>
      <c r="L388" s="10"/>
      <c r="M388" s="10"/>
      <c r="N388" s="10"/>
      <c r="O388" s="22"/>
      <c r="P388" s="10"/>
      <c r="Q388" s="10"/>
    </row>
    <row r="389" spans="1:17" ht="39" hidden="1" thickBot="1" x14ac:dyDescent="0.25">
      <c r="A389" s="63" t="s">
        <v>167</v>
      </c>
      <c r="B389" s="64">
        <v>403</v>
      </c>
      <c r="C389" s="128" t="s">
        <v>53</v>
      </c>
      <c r="D389" s="64">
        <v>12</v>
      </c>
      <c r="E389" s="64" t="s">
        <v>91</v>
      </c>
      <c r="F389" s="64"/>
      <c r="G389" s="64">
        <f t="shared" si="185"/>
        <v>0</v>
      </c>
      <c r="H389" s="64">
        <f t="shared" si="185"/>
        <v>0</v>
      </c>
      <c r="I389" s="10">
        <f t="shared" ref="I389:Q389" si="186">SUM(I390)</f>
        <v>0</v>
      </c>
      <c r="J389" s="39">
        <f t="shared" si="186"/>
        <v>0</v>
      </c>
      <c r="K389" s="10">
        <f t="shared" si="186"/>
        <v>0</v>
      </c>
      <c r="L389" s="10">
        <f t="shared" si="186"/>
        <v>0</v>
      </c>
      <c r="M389" s="10">
        <f t="shared" si="186"/>
        <v>0</v>
      </c>
      <c r="N389" s="10">
        <f t="shared" si="186"/>
        <v>0</v>
      </c>
      <c r="O389" s="22">
        <f t="shared" si="186"/>
        <v>0</v>
      </c>
      <c r="P389" s="10">
        <f t="shared" si="186"/>
        <v>0</v>
      </c>
      <c r="Q389" s="10">
        <f t="shared" si="186"/>
        <v>0</v>
      </c>
    </row>
    <row r="390" spans="1:17" hidden="1" thickBot="1" x14ac:dyDescent="0.25">
      <c r="A390" s="86" t="s">
        <v>321</v>
      </c>
      <c r="B390" s="61">
        <v>403</v>
      </c>
      <c r="C390" s="127" t="s">
        <v>53</v>
      </c>
      <c r="D390" s="61">
        <v>12</v>
      </c>
      <c r="E390" s="61" t="s">
        <v>33</v>
      </c>
      <c r="F390" s="61"/>
      <c r="G390" s="61">
        <f t="shared" si="185"/>
        <v>0</v>
      </c>
      <c r="H390" s="61">
        <f t="shared" si="185"/>
        <v>0</v>
      </c>
      <c r="I390" s="10"/>
      <c r="J390" s="39"/>
      <c r="K390" s="10"/>
      <c r="L390" s="10"/>
      <c r="M390" s="10"/>
      <c r="N390" s="10"/>
      <c r="O390" s="22"/>
      <c r="P390" s="10"/>
      <c r="Q390" s="10"/>
    </row>
    <row r="391" spans="1:17" ht="26.25" hidden="1" thickBot="1" x14ac:dyDescent="0.25">
      <c r="A391" s="86" t="s">
        <v>397</v>
      </c>
      <c r="B391" s="61">
        <v>403</v>
      </c>
      <c r="C391" s="127" t="s">
        <v>53</v>
      </c>
      <c r="D391" s="61">
        <v>12</v>
      </c>
      <c r="E391" s="61" t="s">
        <v>398</v>
      </c>
      <c r="F391" s="61"/>
      <c r="G391" s="61">
        <f t="shared" si="185"/>
        <v>0</v>
      </c>
      <c r="H391" s="61">
        <f t="shared" si="185"/>
        <v>0</v>
      </c>
      <c r="I391" s="10">
        <f t="shared" ref="I391:Q391" si="187">SUM(I392+I394+I396+I398)</f>
        <v>1771</v>
      </c>
      <c r="J391" s="39">
        <f>SUM(J392+J394+J396+J398)</f>
        <v>0</v>
      </c>
      <c r="K391" s="10">
        <f t="shared" si="187"/>
        <v>0</v>
      </c>
      <c r="L391" s="10">
        <f t="shared" si="187"/>
        <v>0</v>
      </c>
      <c r="M391" s="10">
        <f t="shared" si="187"/>
        <v>0</v>
      </c>
      <c r="N391" s="10">
        <f t="shared" si="187"/>
        <v>0</v>
      </c>
      <c r="O391" s="22">
        <f t="shared" si="187"/>
        <v>0</v>
      </c>
      <c r="P391" s="10">
        <f t="shared" si="187"/>
        <v>0</v>
      </c>
      <c r="Q391" s="10">
        <f t="shared" si="187"/>
        <v>0</v>
      </c>
    </row>
    <row r="392" spans="1:17" ht="26.25" hidden="1" thickBot="1" x14ac:dyDescent="0.25">
      <c r="A392" s="86" t="s">
        <v>401</v>
      </c>
      <c r="B392" s="61">
        <v>403</v>
      </c>
      <c r="C392" s="127" t="s">
        <v>53</v>
      </c>
      <c r="D392" s="61">
        <v>12</v>
      </c>
      <c r="E392" s="61" t="s">
        <v>402</v>
      </c>
      <c r="F392" s="61"/>
      <c r="G392" s="61">
        <f t="shared" si="185"/>
        <v>0</v>
      </c>
      <c r="H392" s="61">
        <f t="shared" si="185"/>
        <v>0</v>
      </c>
      <c r="I392" s="10">
        <f t="shared" ref="I392:Q392" si="188">SUM(I393)</f>
        <v>0</v>
      </c>
      <c r="J392" s="39">
        <f t="shared" si="188"/>
        <v>0</v>
      </c>
      <c r="K392" s="10">
        <f t="shared" si="188"/>
        <v>0</v>
      </c>
      <c r="L392" s="10">
        <f t="shared" si="188"/>
        <v>0</v>
      </c>
      <c r="M392" s="10">
        <f t="shared" si="188"/>
        <v>0</v>
      </c>
      <c r="N392" s="10">
        <f t="shared" si="188"/>
        <v>0</v>
      </c>
      <c r="O392" s="22">
        <f t="shared" si="188"/>
        <v>0</v>
      </c>
      <c r="P392" s="10">
        <f t="shared" si="188"/>
        <v>0</v>
      </c>
      <c r="Q392" s="10">
        <f t="shared" si="188"/>
        <v>0</v>
      </c>
    </row>
    <row r="393" spans="1:17" ht="26.25" hidden="1" thickBot="1" x14ac:dyDescent="0.25">
      <c r="A393" s="79" t="s">
        <v>34</v>
      </c>
      <c r="B393" s="61">
        <v>403</v>
      </c>
      <c r="C393" s="127" t="s">
        <v>53</v>
      </c>
      <c r="D393" s="61">
        <v>12</v>
      </c>
      <c r="E393" s="61" t="s">
        <v>402</v>
      </c>
      <c r="F393" s="61">
        <v>600</v>
      </c>
      <c r="G393" s="61">
        <v>0</v>
      </c>
      <c r="H393" s="61">
        <v>0</v>
      </c>
      <c r="I393" s="10"/>
      <c r="J393" s="39"/>
      <c r="K393" s="10"/>
      <c r="L393" s="10"/>
      <c r="M393" s="10"/>
      <c r="N393" s="10"/>
      <c r="O393" s="22"/>
      <c r="P393" s="10"/>
      <c r="Q393" s="10"/>
    </row>
    <row r="394" spans="1:17" ht="16.5" thickBot="1" x14ac:dyDescent="0.25">
      <c r="A394" s="117" t="s">
        <v>403</v>
      </c>
      <c r="B394" s="66">
        <v>403</v>
      </c>
      <c r="C394" s="130" t="s">
        <v>55</v>
      </c>
      <c r="D394" s="66"/>
      <c r="E394" s="66"/>
      <c r="F394" s="66"/>
      <c r="G394" s="66">
        <f>G395+G417+G453+G467</f>
        <v>435886.49999999994</v>
      </c>
      <c r="H394" s="66">
        <f>H395+H417+H453+H467</f>
        <v>472932.6</v>
      </c>
      <c r="I394" s="10">
        <f t="shared" ref="I394:Q394" si="189">SUM(I395)</f>
        <v>1771</v>
      </c>
      <c r="J394" s="39">
        <f t="shared" si="189"/>
        <v>0</v>
      </c>
      <c r="K394" s="10">
        <f t="shared" si="189"/>
        <v>0</v>
      </c>
      <c r="L394" s="10">
        <f t="shared" si="189"/>
        <v>0</v>
      </c>
      <c r="M394" s="10">
        <f t="shared" si="189"/>
        <v>0</v>
      </c>
      <c r="N394" s="10">
        <f t="shared" si="189"/>
        <v>0</v>
      </c>
      <c r="O394" s="22">
        <f t="shared" si="189"/>
        <v>0</v>
      </c>
      <c r="P394" s="10">
        <f t="shared" si="189"/>
        <v>0</v>
      </c>
      <c r="Q394" s="10">
        <f t="shared" si="189"/>
        <v>0</v>
      </c>
    </row>
    <row r="395" spans="1:17" thickBot="1" x14ac:dyDescent="0.25">
      <c r="A395" s="57" t="s">
        <v>41</v>
      </c>
      <c r="B395" s="58">
        <v>403</v>
      </c>
      <c r="C395" s="126" t="s">
        <v>55</v>
      </c>
      <c r="D395" s="126" t="s">
        <v>50</v>
      </c>
      <c r="E395" s="58"/>
      <c r="F395" s="58"/>
      <c r="G395" s="58">
        <f t="shared" ref="G395:H397" si="190">G396</f>
        <v>117571.8</v>
      </c>
      <c r="H395" s="58">
        <f t="shared" si="190"/>
        <v>117571.8</v>
      </c>
      <c r="I395" s="10">
        <v>1771</v>
      </c>
      <c r="J395" s="39"/>
      <c r="K395" s="10"/>
      <c r="L395" s="10"/>
      <c r="M395" s="10"/>
      <c r="N395" s="10"/>
      <c r="O395" s="22"/>
      <c r="P395" s="10"/>
      <c r="Q395" s="10"/>
    </row>
    <row r="396" spans="1:17" ht="39" thickBot="1" x14ac:dyDescent="0.25">
      <c r="A396" s="63" t="s">
        <v>167</v>
      </c>
      <c r="B396" s="64">
        <v>403</v>
      </c>
      <c r="C396" s="128" t="s">
        <v>55</v>
      </c>
      <c r="D396" s="128" t="s">
        <v>50</v>
      </c>
      <c r="E396" s="64" t="s">
        <v>91</v>
      </c>
      <c r="F396" s="64"/>
      <c r="G396" s="64">
        <f t="shared" si="190"/>
        <v>117571.8</v>
      </c>
      <c r="H396" s="64">
        <f t="shared" si="190"/>
        <v>117571.8</v>
      </c>
      <c r="I396" s="10">
        <f t="shared" ref="I396:Q396" si="191">SUM(I397)</f>
        <v>0</v>
      </c>
      <c r="J396" s="39">
        <f t="shared" si="191"/>
        <v>0</v>
      </c>
      <c r="K396" s="10">
        <f t="shared" si="191"/>
        <v>0</v>
      </c>
      <c r="L396" s="10">
        <f t="shared" si="191"/>
        <v>0</v>
      </c>
      <c r="M396" s="10">
        <f t="shared" si="191"/>
        <v>0</v>
      </c>
      <c r="N396" s="10">
        <f t="shared" si="191"/>
        <v>0</v>
      </c>
      <c r="O396" s="22">
        <f t="shared" si="191"/>
        <v>0</v>
      </c>
      <c r="P396" s="10">
        <f t="shared" si="191"/>
        <v>0</v>
      </c>
      <c r="Q396" s="10">
        <f t="shared" si="191"/>
        <v>0</v>
      </c>
    </row>
    <row r="397" spans="1:17" ht="26.25" thickBot="1" x14ac:dyDescent="0.25">
      <c r="A397" s="60" t="s">
        <v>317</v>
      </c>
      <c r="B397" s="61">
        <v>403</v>
      </c>
      <c r="C397" s="127" t="s">
        <v>55</v>
      </c>
      <c r="D397" s="127" t="s">
        <v>50</v>
      </c>
      <c r="E397" s="61" t="s">
        <v>95</v>
      </c>
      <c r="F397" s="61"/>
      <c r="G397" s="61">
        <f t="shared" si="190"/>
        <v>117571.8</v>
      </c>
      <c r="H397" s="61">
        <f t="shared" si="190"/>
        <v>117571.8</v>
      </c>
      <c r="I397" s="10"/>
      <c r="J397" s="39"/>
      <c r="K397" s="10"/>
      <c r="L397" s="10"/>
      <c r="M397" s="10"/>
      <c r="N397" s="10"/>
      <c r="O397" s="22"/>
      <c r="P397" s="10"/>
      <c r="Q397" s="10"/>
    </row>
    <row r="398" spans="1:17" thickBot="1" x14ac:dyDescent="0.25">
      <c r="A398" s="60" t="s">
        <v>404</v>
      </c>
      <c r="B398" s="61">
        <v>403</v>
      </c>
      <c r="C398" s="127" t="s">
        <v>55</v>
      </c>
      <c r="D398" s="127" t="s">
        <v>50</v>
      </c>
      <c r="E398" s="61" t="s">
        <v>89</v>
      </c>
      <c r="F398" s="61"/>
      <c r="G398" s="61">
        <f>G399+G401+G404+G406+G408+G410+G412+G414</f>
        <v>117571.8</v>
      </c>
      <c r="H398" s="61">
        <f>H399+H401+H404+H406+H408+H410+H412+H414</f>
        <v>117571.8</v>
      </c>
      <c r="I398" s="10">
        <f t="shared" ref="I398:Q398" si="192">SUM(I399)</f>
        <v>0</v>
      </c>
      <c r="J398" s="39">
        <f t="shared" si="192"/>
        <v>0</v>
      </c>
      <c r="K398" s="10">
        <f t="shared" si="192"/>
        <v>0</v>
      </c>
      <c r="L398" s="10">
        <f t="shared" si="192"/>
        <v>0</v>
      </c>
      <c r="M398" s="10">
        <f t="shared" si="192"/>
        <v>0</v>
      </c>
      <c r="N398" s="10">
        <f t="shared" si="192"/>
        <v>0</v>
      </c>
      <c r="O398" s="22">
        <f t="shared" si="192"/>
        <v>0</v>
      </c>
      <c r="P398" s="10">
        <f t="shared" si="192"/>
        <v>0</v>
      </c>
      <c r="Q398" s="10">
        <f t="shared" si="192"/>
        <v>0</v>
      </c>
    </row>
    <row r="399" spans="1:17" ht="39" thickBot="1" x14ac:dyDescent="0.25">
      <c r="A399" s="86" t="s">
        <v>405</v>
      </c>
      <c r="B399" s="61">
        <v>403</v>
      </c>
      <c r="C399" s="127" t="s">
        <v>55</v>
      </c>
      <c r="D399" s="127" t="s">
        <v>50</v>
      </c>
      <c r="E399" s="61" t="s">
        <v>90</v>
      </c>
      <c r="F399" s="61"/>
      <c r="G399" s="61">
        <f>G400</f>
        <v>41274.800000000003</v>
      </c>
      <c r="H399" s="61">
        <f>H400</f>
        <v>41274.800000000003</v>
      </c>
      <c r="I399" s="10"/>
      <c r="J399" s="39"/>
      <c r="K399" s="10"/>
      <c r="L399" s="10"/>
      <c r="M399" s="10"/>
      <c r="N399" s="10"/>
      <c r="O399" s="22"/>
      <c r="P399" s="10"/>
      <c r="Q399" s="10"/>
    </row>
    <row r="400" spans="1:17" ht="25.5" customHeight="1" thickBot="1" x14ac:dyDescent="0.25">
      <c r="A400" s="79" t="s">
        <v>34</v>
      </c>
      <c r="B400" s="61">
        <v>403</v>
      </c>
      <c r="C400" s="127" t="s">
        <v>55</v>
      </c>
      <c r="D400" s="127" t="s">
        <v>50</v>
      </c>
      <c r="E400" s="61" t="s">
        <v>90</v>
      </c>
      <c r="F400" s="61">
        <v>600</v>
      </c>
      <c r="G400" s="61">
        <v>41274.800000000003</v>
      </c>
      <c r="H400" s="61">
        <v>41274.800000000003</v>
      </c>
      <c r="I400" s="10">
        <f t="shared" ref="I400:Q400" si="193">SUM(I401)</f>
        <v>838</v>
      </c>
      <c r="J400" s="39">
        <f t="shared" si="193"/>
        <v>0</v>
      </c>
      <c r="K400" s="10">
        <f t="shared" si="193"/>
        <v>0</v>
      </c>
      <c r="L400" s="10">
        <f t="shared" si="193"/>
        <v>0</v>
      </c>
      <c r="M400" s="10">
        <f t="shared" si="193"/>
        <v>0</v>
      </c>
      <c r="N400" s="10">
        <f t="shared" si="193"/>
        <v>0</v>
      </c>
      <c r="O400" s="22">
        <f t="shared" si="193"/>
        <v>0</v>
      </c>
      <c r="P400" s="10">
        <f t="shared" si="193"/>
        <v>0</v>
      </c>
      <c r="Q400" s="10">
        <f t="shared" si="193"/>
        <v>0</v>
      </c>
    </row>
    <row r="401" spans="1:17" ht="26.25" hidden="1" thickBot="1" x14ac:dyDescent="0.25">
      <c r="A401" s="86" t="s">
        <v>406</v>
      </c>
      <c r="B401" s="61">
        <v>403</v>
      </c>
      <c r="C401" s="127" t="s">
        <v>55</v>
      </c>
      <c r="D401" s="127" t="s">
        <v>50</v>
      </c>
      <c r="E401" s="61" t="s">
        <v>407</v>
      </c>
      <c r="F401" s="61"/>
      <c r="G401" s="61">
        <f>G402</f>
        <v>0</v>
      </c>
      <c r="H401" s="61">
        <f>H402</f>
        <v>0</v>
      </c>
      <c r="I401" s="10">
        <f t="shared" ref="I401:Q401" si="194">SUM(I402+I405+I409+I407)</f>
        <v>838</v>
      </c>
      <c r="J401" s="39">
        <f>SUM(J402+J405+J409+J407)</f>
        <v>0</v>
      </c>
      <c r="K401" s="10">
        <f t="shared" si="194"/>
        <v>0</v>
      </c>
      <c r="L401" s="10">
        <f t="shared" si="194"/>
        <v>0</v>
      </c>
      <c r="M401" s="10">
        <f t="shared" si="194"/>
        <v>0</v>
      </c>
      <c r="N401" s="10">
        <f t="shared" si="194"/>
        <v>0</v>
      </c>
      <c r="O401" s="22">
        <f t="shared" si="194"/>
        <v>0</v>
      </c>
      <c r="P401" s="10">
        <f t="shared" si="194"/>
        <v>0</v>
      </c>
      <c r="Q401" s="10">
        <f t="shared" si="194"/>
        <v>0</v>
      </c>
    </row>
    <row r="402" spans="1:17" ht="15" hidden="1" x14ac:dyDescent="0.2">
      <c r="A402" s="470" t="s">
        <v>34</v>
      </c>
      <c r="B402" s="468">
        <v>403</v>
      </c>
      <c r="C402" s="472" t="s">
        <v>55</v>
      </c>
      <c r="D402" s="472" t="s">
        <v>50</v>
      </c>
      <c r="E402" s="468" t="s">
        <v>407</v>
      </c>
      <c r="F402" s="468">
        <v>600</v>
      </c>
      <c r="G402" s="468">
        <v>0</v>
      </c>
      <c r="H402" s="468">
        <v>0</v>
      </c>
      <c r="I402" s="10">
        <f t="shared" ref="I402:Q402" si="195">SUM(I403:I404)</f>
        <v>653</v>
      </c>
      <c r="J402" s="39">
        <f>SUM(J403:J404)</f>
        <v>0</v>
      </c>
      <c r="K402" s="10">
        <f t="shared" si="195"/>
        <v>0</v>
      </c>
      <c r="L402" s="10">
        <f t="shared" si="195"/>
        <v>0</v>
      </c>
      <c r="M402" s="10">
        <f t="shared" si="195"/>
        <v>0</v>
      </c>
      <c r="N402" s="10">
        <f t="shared" si="195"/>
        <v>0</v>
      </c>
      <c r="O402" s="22">
        <f t="shared" si="195"/>
        <v>0</v>
      </c>
      <c r="P402" s="10">
        <f t="shared" si="195"/>
        <v>0</v>
      </c>
      <c r="Q402" s="10">
        <f t="shared" si="195"/>
        <v>0</v>
      </c>
    </row>
    <row r="403" spans="1:17" hidden="1" thickBot="1" x14ac:dyDescent="0.25">
      <c r="A403" s="471"/>
      <c r="B403" s="469"/>
      <c r="C403" s="473"/>
      <c r="D403" s="473"/>
      <c r="E403" s="469"/>
      <c r="F403" s="469"/>
      <c r="G403" s="469"/>
      <c r="H403" s="469"/>
      <c r="I403" s="10">
        <v>653</v>
      </c>
      <c r="J403" s="39"/>
      <c r="K403" s="10"/>
      <c r="L403" s="10"/>
      <c r="M403" s="10"/>
      <c r="N403" s="10"/>
      <c r="O403" s="22"/>
      <c r="P403" s="10"/>
      <c r="Q403" s="10"/>
    </row>
    <row r="404" spans="1:17" ht="115.5" thickBot="1" x14ac:dyDescent="0.25">
      <c r="A404" s="323" t="s">
        <v>543</v>
      </c>
      <c r="B404" s="61">
        <v>403</v>
      </c>
      <c r="C404" s="127" t="s">
        <v>55</v>
      </c>
      <c r="D404" s="127" t="s">
        <v>50</v>
      </c>
      <c r="E404" s="61" t="s">
        <v>101</v>
      </c>
      <c r="F404" s="61"/>
      <c r="G404" s="61">
        <f>G405</f>
        <v>2405</v>
      </c>
      <c r="H404" s="61">
        <f>H405</f>
        <v>2405</v>
      </c>
      <c r="I404" s="10"/>
      <c r="J404" s="39"/>
      <c r="K404" s="10"/>
      <c r="L404" s="10"/>
      <c r="M404" s="10"/>
      <c r="N404" s="10"/>
      <c r="O404" s="22"/>
      <c r="P404" s="10"/>
      <c r="Q404" s="10"/>
    </row>
    <row r="405" spans="1:17" ht="26.25" thickBot="1" x14ac:dyDescent="0.25">
      <c r="A405" s="79" t="s">
        <v>34</v>
      </c>
      <c r="B405" s="61">
        <v>403</v>
      </c>
      <c r="C405" s="127" t="s">
        <v>55</v>
      </c>
      <c r="D405" s="127" t="s">
        <v>50</v>
      </c>
      <c r="E405" s="61" t="s">
        <v>101</v>
      </c>
      <c r="F405" s="61">
        <v>600</v>
      </c>
      <c r="G405" s="61">
        <v>2405</v>
      </c>
      <c r="H405" s="61">
        <v>2405</v>
      </c>
      <c r="I405" s="10">
        <f t="shared" ref="I405:Q405" si="196">SUM(I406)</f>
        <v>185</v>
      </c>
      <c r="J405" s="39">
        <f t="shared" si="196"/>
        <v>0</v>
      </c>
      <c r="K405" s="10">
        <f t="shared" si="196"/>
        <v>0</v>
      </c>
      <c r="L405" s="10">
        <f t="shared" si="196"/>
        <v>0</v>
      </c>
      <c r="M405" s="10">
        <f t="shared" si="196"/>
        <v>0</v>
      </c>
      <c r="N405" s="10">
        <f t="shared" si="196"/>
        <v>0</v>
      </c>
      <c r="O405" s="22">
        <f t="shared" si="196"/>
        <v>0</v>
      </c>
      <c r="P405" s="10">
        <f t="shared" si="196"/>
        <v>0</v>
      </c>
      <c r="Q405" s="10">
        <f t="shared" si="196"/>
        <v>0</v>
      </c>
    </row>
    <row r="406" spans="1:17" ht="77.25" thickBot="1" x14ac:dyDescent="0.25">
      <c r="A406" s="86" t="s">
        <v>408</v>
      </c>
      <c r="B406" s="61">
        <v>403</v>
      </c>
      <c r="C406" s="127" t="s">
        <v>55</v>
      </c>
      <c r="D406" s="127" t="s">
        <v>50</v>
      </c>
      <c r="E406" s="61" t="s">
        <v>69</v>
      </c>
      <c r="F406" s="61"/>
      <c r="G406" s="61">
        <f>G407</f>
        <v>72501</v>
      </c>
      <c r="H406" s="61">
        <f>H407</f>
        <v>72501</v>
      </c>
      <c r="I406" s="10">
        <v>185</v>
      </c>
      <c r="J406" s="39"/>
      <c r="K406" s="10"/>
      <c r="L406" s="10"/>
      <c r="M406" s="10"/>
      <c r="N406" s="10"/>
      <c r="O406" s="22"/>
      <c r="P406" s="10"/>
      <c r="Q406" s="10"/>
    </row>
    <row r="407" spans="1:17" ht="26.25" thickBot="1" x14ac:dyDescent="0.25">
      <c r="A407" s="111" t="s">
        <v>34</v>
      </c>
      <c r="B407" s="64">
        <v>403</v>
      </c>
      <c r="C407" s="128" t="s">
        <v>55</v>
      </c>
      <c r="D407" s="128" t="s">
        <v>50</v>
      </c>
      <c r="E407" s="64" t="s">
        <v>69</v>
      </c>
      <c r="F407" s="64">
        <v>600</v>
      </c>
      <c r="G407" s="64">
        <v>72501</v>
      </c>
      <c r="H407" s="64">
        <v>72501</v>
      </c>
      <c r="I407" s="10">
        <f t="shared" ref="I407:Q407" si="197">SUM(I408)</f>
        <v>0</v>
      </c>
      <c r="J407" s="39">
        <f t="shared" si="197"/>
        <v>0</v>
      </c>
      <c r="K407" s="10">
        <f t="shared" si="197"/>
        <v>0</v>
      </c>
      <c r="L407" s="10">
        <f t="shared" si="197"/>
        <v>0</v>
      </c>
      <c r="M407" s="10">
        <f t="shared" si="197"/>
        <v>0</v>
      </c>
      <c r="N407" s="10">
        <f t="shared" si="197"/>
        <v>0</v>
      </c>
      <c r="O407" s="22">
        <f t="shared" si="197"/>
        <v>0</v>
      </c>
      <c r="P407" s="10">
        <f t="shared" si="197"/>
        <v>0</v>
      </c>
      <c r="Q407" s="10">
        <f t="shared" si="197"/>
        <v>0</v>
      </c>
    </row>
    <row r="408" spans="1:17" ht="39" thickBot="1" x14ac:dyDescent="0.25">
      <c r="A408" s="60" t="s">
        <v>409</v>
      </c>
      <c r="B408" s="61">
        <v>403</v>
      </c>
      <c r="C408" s="127" t="s">
        <v>55</v>
      </c>
      <c r="D408" s="127" t="s">
        <v>50</v>
      </c>
      <c r="E408" s="61" t="s">
        <v>63</v>
      </c>
      <c r="F408" s="61"/>
      <c r="G408" s="61">
        <f>G409</f>
        <v>104</v>
      </c>
      <c r="H408" s="61">
        <f>H409</f>
        <v>104</v>
      </c>
      <c r="I408" s="39"/>
      <c r="J408" s="39"/>
      <c r="K408" s="10"/>
      <c r="L408" s="10"/>
      <c r="M408" s="10"/>
      <c r="N408" s="10"/>
      <c r="O408" s="22"/>
      <c r="P408" s="10"/>
      <c r="Q408" s="10"/>
    </row>
    <row r="409" spans="1:17" ht="26.25" thickBot="1" x14ac:dyDescent="0.25">
      <c r="A409" s="79" t="s">
        <v>34</v>
      </c>
      <c r="B409" s="61">
        <v>403</v>
      </c>
      <c r="C409" s="127" t="s">
        <v>55</v>
      </c>
      <c r="D409" s="127" t="s">
        <v>50</v>
      </c>
      <c r="E409" s="61" t="s">
        <v>63</v>
      </c>
      <c r="F409" s="61">
        <v>600</v>
      </c>
      <c r="G409" s="61">
        <v>104</v>
      </c>
      <c r="H409" s="61">
        <v>104</v>
      </c>
      <c r="I409" s="10">
        <f t="shared" ref="I409:Q410" si="198">SUM(I410)</f>
        <v>0</v>
      </c>
      <c r="J409" s="39">
        <f t="shared" si="198"/>
        <v>0</v>
      </c>
      <c r="K409" s="10">
        <f t="shared" si="198"/>
        <v>0</v>
      </c>
      <c r="L409" s="10">
        <f t="shared" si="198"/>
        <v>0</v>
      </c>
      <c r="M409" s="10">
        <f t="shared" si="198"/>
        <v>0</v>
      </c>
      <c r="N409" s="10">
        <f t="shared" si="198"/>
        <v>0</v>
      </c>
      <c r="O409" s="22">
        <f t="shared" si="198"/>
        <v>0</v>
      </c>
      <c r="P409" s="10">
        <f t="shared" si="198"/>
        <v>0</v>
      </c>
      <c r="Q409" s="10">
        <f t="shared" si="198"/>
        <v>0</v>
      </c>
    </row>
    <row r="410" spans="1:17" ht="39" thickBot="1" x14ac:dyDescent="0.25">
      <c r="A410" s="60" t="s">
        <v>410</v>
      </c>
      <c r="B410" s="61">
        <v>403</v>
      </c>
      <c r="C410" s="127" t="s">
        <v>55</v>
      </c>
      <c r="D410" s="127" t="s">
        <v>50</v>
      </c>
      <c r="E410" s="61" t="s">
        <v>38</v>
      </c>
      <c r="F410" s="61"/>
      <c r="G410" s="61">
        <f>G411</f>
        <v>300</v>
      </c>
      <c r="H410" s="61">
        <f>H411</f>
        <v>300</v>
      </c>
      <c r="I410" s="10">
        <f t="shared" si="198"/>
        <v>0</v>
      </c>
      <c r="J410" s="39">
        <f t="shared" si="198"/>
        <v>0</v>
      </c>
      <c r="K410" s="10">
        <f t="shared" si="198"/>
        <v>0</v>
      </c>
      <c r="L410" s="10">
        <f t="shared" si="198"/>
        <v>0</v>
      </c>
      <c r="M410" s="10">
        <f t="shared" si="198"/>
        <v>0</v>
      </c>
      <c r="N410" s="10">
        <f t="shared" si="198"/>
        <v>0</v>
      </c>
      <c r="O410" s="22">
        <f t="shared" si="198"/>
        <v>0</v>
      </c>
      <c r="P410" s="10">
        <f t="shared" si="198"/>
        <v>0</v>
      </c>
      <c r="Q410" s="10">
        <f t="shared" si="198"/>
        <v>0</v>
      </c>
    </row>
    <row r="411" spans="1:17" ht="26.25" thickBot="1" x14ac:dyDescent="0.25">
      <c r="A411" s="79" t="s">
        <v>34</v>
      </c>
      <c r="B411" s="61">
        <v>403</v>
      </c>
      <c r="C411" s="127" t="s">
        <v>55</v>
      </c>
      <c r="D411" s="127" t="s">
        <v>50</v>
      </c>
      <c r="E411" s="61" t="s">
        <v>38</v>
      </c>
      <c r="F411" s="61">
        <v>600</v>
      </c>
      <c r="G411" s="61">
        <v>300</v>
      </c>
      <c r="H411" s="61">
        <v>300</v>
      </c>
      <c r="I411" s="10"/>
      <c r="J411" s="39"/>
      <c r="K411" s="10"/>
      <c r="L411" s="10"/>
      <c r="M411" s="10"/>
      <c r="N411" s="10"/>
      <c r="O411" s="22"/>
      <c r="P411" s="10"/>
      <c r="Q411" s="10"/>
    </row>
    <row r="412" spans="1:17" ht="39" thickBot="1" x14ac:dyDescent="0.25">
      <c r="A412" s="60" t="s">
        <v>411</v>
      </c>
      <c r="B412" s="61">
        <v>403</v>
      </c>
      <c r="C412" s="127" t="s">
        <v>55</v>
      </c>
      <c r="D412" s="127" t="s">
        <v>50</v>
      </c>
      <c r="E412" s="61" t="s">
        <v>64</v>
      </c>
      <c r="F412" s="61"/>
      <c r="G412" s="61">
        <f>G413</f>
        <v>987</v>
      </c>
      <c r="H412" s="61">
        <f>H413</f>
        <v>987</v>
      </c>
      <c r="I412" s="10">
        <f t="shared" ref="I412:Q413" si="199">SUM(I413)</f>
        <v>742</v>
      </c>
      <c r="J412" s="39">
        <f t="shared" si="199"/>
        <v>0</v>
      </c>
      <c r="K412" s="10">
        <f t="shared" si="199"/>
        <v>0</v>
      </c>
      <c r="L412" s="10">
        <f t="shared" si="199"/>
        <v>0</v>
      </c>
      <c r="M412" s="10">
        <f t="shared" si="199"/>
        <v>0</v>
      </c>
      <c r="N412" s="10">
        <f t="shared" si="199"/>
        <v>0</v>
      </c>
      <c r="O412" s="22">
        <f t="shared" si="199"/>
        <v>0</v>
      </c>
      <c r="P412" s="10">
        <f t="shared" si="199"/>
        <v>0</v>
      </c>
      <c r="Q412" s="10">
        <f t="shared" si="199"/>
        <v>0</v>
      </c>
    </row>
    <row r="413" spans="1:17" ht="25.5" customHeight="1" thickBot="1" x14ac:dyDescent="0.25">
      <c r="A413" s="79" t="s">
        <v>34</v>
      </c>
      <c r="B413" s="61">
        <v>403</v>
      </c>
      <c r="C413" s="127" t="s">
        <v>55</v>
      </c>
      <c r="D413" s="127" t="s">
        <v>50</v>
      </c>
      <c r="E413" s="61" t="s">
        <v>64</v>
      </c>
      <c r="F413" s="61">
        <v>600</v>
      </c>
      <c r="G413" s="61">
        <v>987</v>
      </c>
      <c r="H413" s="61">
        <v>987</v>
      </c>
      <c r="I413" s="10">
        <f t="shared" si="199"/>
        <v>742</v>
      </c>
      <c r="J413" s="39">
        <f t="shared" si="199"/>
        <v>0</v>
      </c>
      <c r="K413" s="10">
        <f t="shared" si="199"/>
        <v>0</v>
      </c>
      <c r="L413" s="10">
        <f t="shared" si="199"/>
        <v>0</v>
      </c>
      <c r="M413" s="10">
        <f t="shared" si="199"/>
        <v>0</v>
      </c>
      <c r="N413" s="10">
        <f t="shared" si="199"/>
        <v>0</v>
      </c>
      <c r="O413" s="22">
        <f t="shared" si="199"/>
        <v>0</v>
      </c>
      <c r="P413" s="10">
        <f t="shared" si="199"/>
        <v>0</v>
      </c>
      <c r="Q413" s="10">
        <f t="shared" si="199"/>
        <v>0</v>
      </c>
    </row>
    <row r="414" spans="1:17" ht="51.75" hidden="1" thickBot="1" x14ac:dyDescent="0.25">
      <c r="A414" s="60" t="s">
        <v>412</v>
      </c>
      <c r="B414" s="61">
        <v>403</v>
      </c>
      <c r="C414" s="127" t="s">
        <v>55</v>
      </c>
      <c r="D414" s="127" t="s">
        <v>50</v>
      </c>
      <c r="E414" s="61" t="s">
        <v>413</v>
      </c>
      <c r="F414" s="61"/>
      <c r="G414" s="61">
        <f>G415</f>
        <v>0</v>
      </c>
      <c r="H414" s="61">
        <f>H415</f>
        <v>0</v>
      </c>
      <c r="I414" s="10">
        <f t="shared" ref="I414:Q414" si="200">SUM(I415+I416)</f>
        <v>742</v>
      </c>
      <c r="J414" s="39">
        <f>SUM(J415+J416)</f>
        <v>0</v>
      </c>
      <c r="K414" s="10">
        <f t="shared" si="200"/>
        <v>0</v>
      </c>
      <c r="L414" s="10">
        <f t="shared" si="200"/>
        <v>0</v>
      </c>
      <c r="M414" s="10">
        <f t="shared" si="200"/>
        <v>0</v>
      </c>
      <c r="N414" s="10">
        <f t="shared" si="200"/>
        <v>0</v>
      </c>
      <c r="O414" s="22">
        <f t="shared" si="200"/>
        <v>0</v>
      </c>
      <c r="P414" s="10">
        <f t="shared" si="200"/>
        <v>0</v>
      </c>
      <c r="Q414" s="10">
        <f t="shared" si="200"/>
        <v>0</v>
      </c>
    </row>
    <row r="415" spans="1:17" ht="15" hidden="1" x14ac:dyDescent="0.2">
      <c r="A415" s="470" t="s">
        <v>34</v>
      </c>
      <c r="B415" s="468">
        <v>403</v>
      </c>
      <c r="C415" s="472" t="s">
        <v>55</v>
      </c>
      <c r="D415" s="472" t="s">
        <v>50</v>
      </c>
      <c r="E415" s="468" t="s">
        <v>413</v>
      </c>
      <c r="F415" s="468">
        <v>600</v>
      </c>
      <c r="G415" s="468">
        <v>0</v>
      </c>
      <c r="H415" s="468">
        <v>0</v>
      </c>
      <c r="I415" s="10">
        <v>647</v>
      </c>
      <c r="J415" s="39"/>
      <c r="K415" s="10"/>
      <c r="L415" s="10"/>
      <c r="M415" s="10"/>
      <c r="N415" s="14"/>
      <c r="O415" s="22"/>
      <c r="P415" s="10"/>
      <c r="Q415" s="10"/>
    </row>
    <row r="416" spans="1:17" hidden="1" thickBot="1" x14ac:dyDescent="0.25">
      <c r="A416" s="471"/>
      <c r="B416" s="469"/>
      <c r="C416" s="473"/>
      <c r="D416" s="473"/>
      <c r="E416" s="469"/>
      <c r="F416" s="469"/>
      <c r="G416" s="469"/>
      <c r="H416" s="469"/>
      <c r="I416" s="10">
        <v>95</v>
      </c>
      <c r="J416" s="39"/>
      <c r="K416" s="10"/>
      <c r="L416" s="10"/>
      <c r="M416" s="10"/>
      <c r="N416" s="10"/>
      <c r="O416" s="22"/>
      <c r="P416" s="10"/>
      <c r="Q416" s="10"/>
    </row>
    <row r="417" spans="1:17" ht="27" customHeight="1" thickBot="1" x14ac:dyDescent="0.25">
      <c r="A417" s="57" t="s">
        <v>42</v>
      </c>
      <c r="B417" s="58">
        <v>403</v>
      </c>
      <c r="C417" s="126" t="s">
        <v>55</v>
      </c>
      <c r="D417" s="126" t="s">
        <v>51</v>
      </c>
      <c r="E417" s="58"/>
      <c r="F417" s="58"/>
      <c r="G417" s="58">
        <f>G418</f>
        <v>289870.5</v>
      </c>
      <c r="H417" s="58">
        <f>H418</f>
        <v>327183</v>
      </c>
      <c r="I417" s="10" t="e">
        <f>SUM(I418+#REF!+#REF!+#REF!+#REF!+#REF!)</f>
        <v>#REF!</v>
      </c>
      <c r="J417" s="39" t="e">
        <f>SUM(J418+#REF!+#REF!+#REF!+#REF!+#REF!)</f>
        <v>#REF!</v>
      </c>
      <c r="K417" s="10" t="e">
        <f>SUM(K418+#REF!+#REF!+#REF!+#REF!+#REF!)</f>
        <v>#REF!</v>
      </c>
      <c r="L417" s="10" t="e">
        <f>SUM(L418+#REF!+#REF!+#REF!+#REF!+#REF!)</f>
        <v>#REF!</v>
      </c>
      <c r="M417" s="10" t="e">
        <f>SUM(M418+#REF!+#REF!+#REF!+#REF!+#REF!)</f>
        <v>#REF!</v>
      </c>
      <c r="N417" s="10" t="e">
        <f>SUM(N418+#REF!+#REF!+#REF!+#REF!+#REF!)</f>
        <v>#REF!</v>
      </c>
      <c r="O417" s="22" t="e">
        <f>SUM(O418+#REF!+#REF!+#REF!+#REF!+#REF!)</f>
        <v>#REF!</v>
      </c>
      <c r="P417" s="10" t="e">
        <f>SUM(P418+#REF!+#REF!+#REF!+#REF!+#REF!)</f>
        <v>#REF!</v>
      </c>
      <c r="Q417" s="10" t="e">
        <f>SUM(Q418+#REF!+#REF!+#REF!+#REF!+#REF!)</f>
        <v>#REF!</v>
      </c>
    </row>
    <row r="418" spans="1:17" ht="54.75" customHeight="1" thickBot="1" x14ac:dyDescent="0.25">
      <c r="A418" s="63" t="s">
        <v>167</v>
      </c>
      <c r="B418" s="64">
        <v>403</v>
      </c>
      <c r="C418" s="128" t="s">
        <v>55</v>
      </c>
      <c r="D418" s="128" t="s">
        <v>51</v>
      </c>
      <c r="E418" s="64" t="s">
        <v>91</v>
      </c>
      <c r="F418" s="64"/>
      <c r="G418" s="64">
        <f>G419</f>
        <v>289870.5</v>
      </c>
      <c r="H418" s="64">
        <f>H419</f>
        <v>327183</v>
      </c>
      <c r="I418" s="10" t="e">
        <f>SUM(I419+I472+I514+#REF!+#REF!+#REF!+I476+I568+I572+I488+#REF!)</f>
        <v>#REF!</v>
      </c>
      <c r="J418" s="10" t="e">
        <f>SUM(J419+J472+J514+#REF!+#REF!+#REF!+J476+J568+J572+J488+#REF!)</f>
        <v>#REF!</v>
      </c>
      <c r="K418" s="10" t="e">
        <f>SUM(K419+K472+K514+#REF!+#REF!+#REF!+K476+K568+K572+K488+#REF!)</f>
        <v>#REF!</v>
      </c>
      <c r="L418" s="10" t="e">
        <f>SUM(L419+L472+L514+#REF!+#REF!+#REF!+L476+L568+L572+L488+#REF!)</f>
        <v>#REF!</v>
      </c>
      <c r="M418" s="10" t="e">
        <f>SUM(M419+M472+M514+#REF!+#REF!+#REF!+M476+M568+M572+M488+#REF!)</f>
        <v>#REF!</v>
      </c>
      <c r="N418" s="10" t="e">
        <f>SUM(N419+N472+N514+#REF!+#REF!+#REF!+N476+N568+N572+N488+#REF!)</f>
        <v>#REF!</v>
      </c>
      <c r="O418" s="10" t="e">
        <f>SUM(O419+O472+O514+#REF!+#REF!+#REF!+O476+O568+O572+O488+#REF!)</f>
        <v>#REF!</v>
      </c>
      <c r="P418" s="10" t="e">
        <f>SUM(P419+P472+P514+#REF!+#REF!+#REF!+P476+P568+P572+P488+#REF!)</f>
        <v>#REF!</v>
      </c>
      <c r="Q418" s="10" t="e">
        <f>SUM(Q419+Q472+Q514+#REF!+#REF!+#REF!+Q476+Q568+Q572+Q488+#REF!)</f>
        <v>#REF!</v>
      </c>
    </row>
    <row r="419" spans="1:17" ht="26.25" thickBot="1" x14ac:dyDescent="0.25">
      <c r="A419" s="60" t="s">
        <v>317</v>
      </c>
      <c r="B419" s="61">
        <v>403</v>
      </c>
      <c r="C419" s="127" t="s">
        <v>55</v>
      </c>
      <c r="D419" s="127" t="s">
        <v>51</v>
      </c>
      <c r="E419" s="61" t="s">
        <v>95</v>
      </c>
      <c r="F419" s="61"/>
      <c r="G419" s="61">
        <f>G420+G443+G446</f>
        <v>289870.5</v>
      </c>
      <c r="H419" s="61">
        <f>H420+H443+H446</f>
        <v>327183</v>
      </c>
      <c r="I419" s="10" t="e">
        <f>SUM(I420+I426+I440+#REF!)</f>
        <v>#REF!</v>
      </c>
      <c r="J419" s="39" t="e">
        <f>SUM(J420+J426+J440+#REF!)</f>
        <v>#REF!</v>
      </c>
      <c r="K419" s="10" t="e">
        <f>SUM(K420+K426+K440+#REF!)</f>
        <v>#REF!</v>
      </c>
      <c r="L419" s="10" t="e">
        <f>SUM(L420+L426+L440+#REF!)</f>
        <v>#REF!</v>
      </c>
      <c r="M419" s="10" t="e">
        <f>SUM(M420+M426+M440+#REF!)</f>
        <v>#REF!</v>
      </c>
      <c r="N419" s="10" t="e">
        <f>SUM(N420+N426+N440+#REF!)</f>
        <v>#REF!</v>
      </c>
      <c r="O419" s="22" t="e">
        <f>SUM(O420+O426+O440+#REF!)</f>
        <v>#REF!</v>
      </c>
      <c r="P419" s="10" t="e">
        <f>SUM(P420+P426+P440+#REF!)</f>
        <v>#REF!</v>
      </c>
      <c r="Q419" s="10" t="e">
        <f>SUM(Q420+Q426+Q440+#REF!)</f>
        <v>#REF!</v>
      </c>
    </row>
    <row r="420" spans="1:17" thickBot="1" x14ac:dyDescent="0.25">
      <c r="A420" s="57" t="s">
        <v>414</v>
      </c>
      <c r="B420" s="58">
        <v>403</v>
      </c>
      <c r="C420" s="126" t="s">
        <v>55</v>
      </c>
      <c r="D420" s="126" t="s">
        <v>51</v>
      </c>
      <c r="E420" s="58" t="s">
        <v>75</v>
      </c>
      <c r="F420" s="58"/>
      <c r="G420" s="58">
        <f>G421+G423+G425+G427+G429+G433+G435+G437+G439+G441</f>
        <v>222371.9</v>
      </c>
      <c r="H420" s="58">
        <f>H421+H423+H425+H427+H429+H433+H435+H437+H439+H441</f>
        <v>216842.3</v>
      </c>
      <c r="I420" s="10">
        <f t="shared" ref="I420:Q420" si="201">SUM(I421)</f>
        <v>0</v>
      </c>
      <c r="J420" s="39">
        <f t="shared" si="201"/>
        <v>0</v>
      </c>
      <c r="K420" s="10">
        <f t="shared" si="201"/>
        <v>0</v>
      </c>
      <c r="L420" s="10">
        <f t="shared" si="201"/>
        <v>0</v>
      </c>
      <c r="M420" s="10">
        <f t="shared" si="201"/>
        <v>0</v>
      </c>
      <c r="N420" s="10">
        <f t="shared" si="201"/>
        <v>0</v>
      </c>
      <c r="O420" s="22">
        <f t="shared" si="201"/>
        <v>0</v>
      </c>
      <c r="P420" s="10">
        <f t="shared" si="201"/>
        <v>0</v>
      </c>
      <c r="Q420" s="10">
        <f t="shared" si="201"/>
        <v>0</v>
      </c>
    </row>
    <row r="421" spans="1:17" ht="39" thickBot="1" x14ac:dyDescent="0.25">
      <c r="A421" s="60" t="s">
        <v>415</v>
      </c>
      <c r="B421" s="61">
        <v>403</v>
      </c>
      <c r="C421" s="127" t="s">
        <v>55</v>
      </c>
      <c r="D421" s="127" t="s">
        <v>51</v>
      </c>
      <c r="E421" s="61" t="s">
        <v>76</v>
      </c>
      <c r="F421" s="61"/>
      <c r="G421" s="61">
        <f>G422</f>
        <v>57014.9</v>
      </c>
      <c r="H421" s="61">
        <f>H422</f>
        <v>57014.9</v>
      </c>
      <c r="I421" s="10">
        <f t="shared" ref="I421:Q421" si="202">SUM(I422:I425)</f>
        <v>0</v>
      </c>
      <c r="J421" s="39">
        <f>SUM(J422:J425)</f>
        <v>0</v>
      </c>
      <c r="K421" s="10">
        <f t="shared" si="202"/>
        <v>0</v>
      </c>
      <c r="L421" s="10">
        <f t="shared" si="202"/>
        <v>0</v>
      </c>
      <c r="M421" s="10">
        <f t="shared" si="202"/>
        <v>0</v>
      </c>
      <c r="N421" s="10">
        <f t="shared" si="202"/>
        <v>0</v>
      </c>
      <c r="O421" s="22">
        <f t="shared" si="202"/>
        <v>0</v>
      </c>
      <c r="P421" s="10">
        <f t="shared" si="202"/>
        <v>0</v>
      </c>
      <c r="Q421" s="10">
        <f t="shared" si="202"/>
        <v>0</v>
      </c>
    </row>
    <row r="422" spans="1:17" ht="25.5" customHeight="1" thickBot="1" x14ac:dyDescent="0.25">
      <c r="A422" s="79" t="s">
        <v>34</v>
      </c>
      <c r="B422" s="61">
        <v>403</v>
      </c>
      <c r="C422" s="127" t="s">
        <v>55</v>
      </c>
      <c r="D422" s="127" t="s">
        <v>51</v>
      </c>
      <c r="E422" s="61" t="s">
        <v>76</v>
      </c>
      <c r="F422" s="61">
        <v>600</v>
      </c>
      <c r="G422" s="61">
        <v>57014.9</v>
      </c>
      <c r="H422" s="61">
        <v>57014.9</v>
      </c>
      <c r="I422" s="10"/>
      <c r="J422" s="39"/>
      <c r="K422" s="10"/>
      <c r="L422" s="10"/>
      <c r="M422" s="10"/>
      <c r="N422" s="10"/>
      <c r="O422" s="22"/>
      <c r="P422" s="10"/>
      <c r="Q422" s="10"/>
    </row>
    <row r="423" spans="1:17" ht="0.75" hidden="1" customHeight="1" thickBot="1" x14ac:dyDescent="0.35">
      <c r="A423" s="60" t="s">
        <v>406</v>
      </c>
      <c r="B423" s="61">
        <v>403</v>
      </c>
      <c r="C423" s="127" t="s">
        <v>55</v>
      </c>
      <c r="D423" s="127" t="s">
        <v>51</v>
      </c>
      <c r="E423" s="61" t="s">
        <v>416</v>
      </c>
      <c r="F423" s="61"/>
      <c r="G423" s="61">
        <f>G424</f>
        <v>0</v>
      </c>
      <c r="H423" s="61">
        <f>H424</f>
        <v>0</v>
      </c>
      <c r="I423" s="10"/>
      <c r="J423" s="39"/>
      <c r="K423" s="20"/>
      <c r="L423" s="10"/>
      <c r="M423" s="26"/>
      <c r="N423" s="16"/>
      <c r="O423" s="22"/>
      <c r="P423" s="10"/>
      <c r="Q423" s="16"/>
    </row>
    <row r="424" spans="1:17" ht="26.25" hidden="1" thickBot="1" x14ac:dyDescent="0.35">
      <c r="A424" s="79" t="s">
        <v>34</v>
      </c>
      <c r="B424" s="61">
        <v>403</v>
      </c>
      <c r="C424" s="127" t="s">
        <v>55</v>
      </c>
      <c r="D424" s="127" t="s">
        <v>51</v>
      </c>
      <c r="E424" s="61" t="s">
        <v>416</v>
      </c>
      <c r="F424" s="61">
        <v>600</v>
      </c>
      <c r="G424" s="61">
        <v>0</v>
      </c>
      <c r="H424" s="61">
        <v>0</v>
      </c>
      <c r="I424" s="10"/>
      <c r="J424" s="40"/>
      <c r="K424" s="20"/>
      <c r="L424" s="10"/>
      <c r="M424" s="15"/>
      <c r="N424" s="15"/>
      <c r="O424" s="21"/>
      <c r="P424" s="15"/>
      <c r="Q424" s="15"/>
    </row>
    <row r="425" spans="1:17" ht="39" thickBot="1" x14ac:dyDescent="0.35">
      <c r="A425" s="60" t="s">
        <v>417</v>
      </c>
      <c r="B425" s="61">
        <v>403</v>
      </c>
      <c r="C425" s="127" t="s">
        <v>55</v>
      </c>
      <c r="D425" s="127" t="s">
        <v>51</v>
      </c>
      <c r="E425" s="61" t="s">
        <v>418</v>
      </c>
      <c r="F425" s="61"/>
      <c r="G425" s="61">
        <f>G426</f>
        <v>713</v>
      </c>
      <c r="H425" s="61">
        <f>H426</f>
        <v>713</v>
      </c>
      <c r="I425" s="10"/>
      <c r="J425" s="40"/>
      <c r="K425" s="20"/>
      <c r="L425" s="10"/>
      <c r="M425" s="15"/>
      <c r="N425" s="15"/>
      <c r="O425" s="21"/>
      <c r="P425" s="15"/>
      <c r="Q425" s="15"/>
    </row>
    <row r="426" spans="1:17" ht="26.25" thickBot="1" x14ac:dyDescent="0.25">
      <c r="A426" s="79" t="s">
        <v>134</v>
      </c>
      <c r="B426" s="61">
        <v>403</v>
      </c>
      <c r="C426" s="127" t="s">
        <v>55</v>
      </c>
      <c r="D426" s="127" t="s">
        <v>51</v>
      </c>
      <c r="E426" s="61" t="s">
        <v>418</v>
      </c>
      <c r="F426" s="61">
        <v>200</v>
      </c>
      <c r="G426" s="61">
        <v>713</v>
      </c>
      <c r="H426" s="61">
        <v>713</v>
      </c>
      <c r="I426" s="10" t="e">
        <f>SUM(I427+I435+#REF!+I438+I433)</f>
        <v>#REF!</v>
      </c>
      <c r="J426" s="39" t="e">
        <f>SUM(J427+J435+#REF!+J438+J433)</f>
        <v>#REF!</v>
      </c>
      <c r="K426" s="10" t="e">
        <f>SUM(K427+K435+#REF!+K438+K433)</f>
        <v>#REF!</v>
      </c>
      <c r="L426" s="10" t="e">
        <f>SUM(L427+L435+#REF!+L438+L433)</f>
        <v>#REF!</v>
      </c>
      <c r="M426" s="10" t="e">
        <f>SUM(M427+M435+#REF!+M438+M433)</f>
        <v>#REF!</v>
      </c>
      <c r="N426" s="10" t="e">
        <f>SUM(N427+N435+#REF!+N438+N433)</f>
        <v>#REF!</v>
      </c>
      <c r="O426" s="22" t="e">
        <f>SUM(O427+O435+#REF!+O438+O433)</f>
        <v>#REF!</v>
      </c>
      <c r="P426" s="10" t="e">
        <f>SUM(P427+P435+#REF!+P438+P433)</f>
        <v>#REF!</v>
      </c>
      <c r="Q426" s="10" t="e">
        <f>SUM(Q427+Q435+#REF!+Q438+Q433)</f>
        <v>#REF!</v>
      </c>
    </row>
    <row r="427" spans="1:17" ht="26.25" thickBot="1" x14ac:dyDescent="0.25">
      <c r="A427" s="60" t="s">
        <v>419</v>
      </c>
      <c r="B427" s="61">
        <v>403</v>
      </c>
      <c r="C427" s="127" t="s">
        <v>55</v>
      </c>
      <c r="D427" s="127" t="s">
        <v>51</v>
      </c>
      <c r="E427" s="61" t="s">
        <v>27</v>
      </c>
      <c r="F427" s="61"/>
      <c r="G427" s="61">
        <f>G428</f>
        <v>11946</v>
      </c>
      <c r="H427" s="61">
        <f>H428</f>
        <v>11946</v>
      </c>
      <c r="I427" s="10">
        <f t="shared" ref="I427:Q427" si="203">SUM(I428:I430)</f>
        <v>4503</v>
      </c>
      <c r="J427" s="39">
        <f>SUM(J428:J430)</f>
        <v>0</v>
      </c>
      <c r="K427" s="10">
        <f t="shared" si="203"/>
        <v>0</v>
      </c>
      <c r="L427" s="10">
        <f t="shared" si="203"/>
        <v>0</v>
      </c>
      <c r="M427" s="10">
        <f t="shared" si="203"/>
        <v>0</v>
      </c>
      <c r="N427" s="10">
        <f t="shared" si="203"/>
        <v>0</v>
      </c>
      <c r="O427" s="22">
        <f t="shared" si="203"/>
        <v>0</v>
      </c>
      <c r="P427" s="10">
        <f t="shared" si="203"/>
        <v>0</v>
      </c>
      <c r="Q427" s="10">
        <f t="shared" si="203"/>
        <v>0</v>
      </c>
    </row>
    <row r="428" spans="1:17" ht="26.25" thickBot="1" x14ac:dyDescent="0.25">
      <c r="A428" s="79" t="s">
        <v>34</v>
      </c>
      <c r="B428" s="61">
        <v>403</v>
      </c>
      <c r="C428" s="127" t="s">
        <v>55</v>
      </c>
      <c r="D428" s="127" t="s">
        <v>51</v>
      </c>
      <c r="E428" s="61" t="s">
        <v>27</v>
      </c>
      <c r="F428" s="61">
        <v>600</v>
      </c>
      <c r="G428" s="61">
        <v>11946</v>
      </c>
      <c r="H428" s="61">
        <v>11946</v>
      </c>
      <c r="I428" s="10">
        <v>3839</v>
      </c>
      <c r="J428" s="39"/>
      <c r="K428" s="10"/>
      <c r="L428" s="10"/>
      <c r="M428" s="10"/>
      <c r="N428" s="10"/>
      <c r="O428" s="22"/>
      <c r="P428" s="10"/>
      <c r="Q428" s="10"/>
    </row>
    <row r="429" spans="1:17" ht="77.25" thickBot="1" x14ac:dyDescent="0.25">
      <c r="A429" s="86" t="s">
        <v>420</v>
      </c>
      <c r="B429" s="61">
        <v>403</v>
      </c>
      <c r="C429" s="127" t="s">
        <v>55</v>
      </c>
      <c r="D429" s="127" t="s">
        <v>51</v>
      </c>
      <c r="E429" s="61" t="s">
        <v>28</v>
      </c>
      <c r="F429" s="61"/>
      <c r="G429" s="61">
        <f>G432+G431</f>
        <v>130678</v>
      </c>
      <c r="H429" s="61">
        <f>H432+H431</f>
        <v>130678</v>
      </c>
      <c r="I429" s="10">
        <v>664</v>
      </c>
      <c r="J429" s="39"/>
      <c r="K429" s="10"/>
      <c r="L429" s="10"/>
      <c r="M429" s="10"/>
      <c r="N429" s="10"/>
      <c r="O429" s="22"/>
      <c r="P429" s="10"/>
      <c r="Q429" s="10"/>
    </row>
    <row r="430" spans="1:17" ht="15.75" hidden="1" customHeight="1" x14ac:dyDescent="0.2">
      <c r="A430" s="79" t="s">
        <v>34</v>
      </c>
      <c r="B430" s="61">
        <v>403</v>
      </c>
      <c r="C430" s="127">
        <v>7</v>
      </c>
      <c r="D430" s="127">
        <v>2</v>
      </c>
      <c r="E430" s="61" t="s">
        <v>28</v>
      </c>
      <c r="F430" s="61">
        <v>600</v>
      </c>
      <c r="G430" s="61">
        <v>130678</v>
      </c>
      <c r="H430" s="61">
        <v>130678</v>
      </c>
      <c r="I430" s="10"/>
      <c r="J430" s="39"/>
      <c r="K430" s="10"/>
      <c r="L430" s="10"/>
      <c r="M430" s="10"/>
      <c r="N430" s="10"/>
      <c r="O430" s="22"/>
      <c r="P430" s="10"/>
      <c r="Q430" s="10"/>
    </row>
    <row r="431" spans="1:17" ht="15.75" customHeight="1" thickBot="1" x14ac:dyDescent="0.25">
      <c r="A431" s="459" t="s">
        <v>134</v>
      </c>
      <c r="B431" s="61">
        <v>403</v>
      </c>
      <c r="C431" s="127" t="s">
        <v>55</v>
      </c>
      <c r="D431" s="127" t="s">
        <v>51</v>
      </c>
      <c r="E431" s="61" t="s">
        <v>28</v>
      </c>
      <c r="F431" s="61">
        <v>200</v>
      </c>
      <c r="G431" s="61">
        <v>4560</v>
      </c>
      <c r="H431" s="61">
        <v>4560</v>
      </c>
      <c r="I431" s="10"/>
      <c r="J431" s="39"/>
      <c r="K431" s="10"/>
      <c r="L431" s="10"/>
      <c r="M431" s="10"/>
      <c r="N431" s="10"/>
      <c r="O431" s="22"/>
      <c r="P431" s="10"/>
      <c r="Q431" s="10"/>
    </row>
    <row r="432" spans="1:17" ht="15.75" customHeight="1" thickBot="1" x14ac:dyDescent="0.25">
      <c r="A432" s="111" t="s">
        <v>34</v>
      </c>
      <c r="B432" s="64">
        <v>403</v>
      </c>
      <c r="C432" s="128" t="s">
        <v>55</v>
      </c>
      <c r="D432" s="128" t="s">
        <v>51</v>
      </c>
      <c r="E432" s="64" t="s">
        <v>28</v>
      </c>
      <c r="F432" s="64">
        <v>600</v>
      </c>
      <c r="G432" s="64">
        <v>126118</v>
      </c>
      <c r="H432" s="64">
        <v>126118</v>
      </c>
      <c r="I432" s="10"/>
      <c r="J432" s="39"/>
      <c r="K432" s="10"/>
      <c r="L432" s="10"/>
      <c r="M432" s="10"/>
      <c r="N432" s="10"/>
      <c r="O432" s="22"/>
      <c r="P432" s="10"/>
      <c r="Q432" s="10"/>
    </row>
    <row r="433" spans="1:17" ht="39" thickBot="1" x14ac:dyDescent="0.25">
      <c r="A433" s="86" t="s">
        <v>421</v>
      </c>
      <c r="B433" s="61">
        <v>403</v>
      </c>
      <c r="C433" s="127" t="s">
        <v>55</v>
      </c>
      <c r="D433" s="127" t="s">
        <v>51</v>
      </c>
      <c r="E433" s="61" t="s">
        <v>29</v>
      </c>
      <c r="F433" s="61"/>
      <c r="G433" s="61">
        <f>G434</f>
        <v>1680</v>
      </c>
      <c r="H433" s="61">
        <f>H434</f>
        <v>1680</v>
      </c>
      <c r="I433" s="10">
        <f t="shared" ref="I433:Q433" si="204">SUM(I434)</f>
        <v>927</v>
      </c>
      <c r="J433" s="39">
        <f t="shared" si="204"/>
        <v>0</v>
      </c>
      <c r="K433" s="10">
        <f t="shared" si="204"/>
        <v>0</v>
      </c>
      <c r="L433" s="10">
        <f t="shared" si="204"/>
        <v>0</v>
      </c>
      <c r="M433" s="10">
        <f t="shared" si="204"/>
        <v>0</v>
      </c>
      <c r="N433" s="10">
        <f t="shared" si="204"/>
        <v>0</v>
      </c>
      <c r="O433" s="22">
        <f t="shared" si="204"/>
        <v>0</v>
      </c>
      <c r="P433" s="10">
        <f t="shared" si="204"/>
        <v>0</v>
      </c>
      <c r="Q433" s="10">
        <f t="shared" si="204"/>
        <v>0</v>
      </c>
    </row>
    <row r="434" spans="1:17" ht="26.25" thickBot="1" x14ac:dyDescent="0.25">
      <c r="A434" s="79" t="s">
        <v>34</v>
      </c>
      <c r="B434" s="61">
        <v>403</v>
      </c>
      <c r="C434" s="127" t="s">
        <v>55</v>
      </c>
      <c r="D434" s="127" t="s">
        <v>51</v>
      </c>
      <c r="E434" s="61" t="s">
        <v>29</v>
      </c>
      <c r="F434" s="61">
        <v>600</v>
      </c>
      <c r="G434" s="61">
        <v>1680</v>
      </c>
      <c r="H434" s="61">
        <v>1680</v>
      </c>
      <c r="I434" s="10">
        <v>927</v>
      </c>
      <c r="J434" s="39"/>
      <c r="K434" s="10"/>
      <c r="L434" s="10"/>
      <c r="M434" s="10"/>
      <c r="N434" s="10"/>
      <c r="O434" s="22"/>
      <c r="P434" s="10"/>
      <c r="Q434" s="10"/>
    </row>
    <row r="435" spans="1:17" ht="39" thickBot="1" x14ac:dyDescent="0.25">
      <c r="A435" s="86" t="s">
        <v>409</v>
      </c>
      <c r="B435" s="61">
        <v>403</v>
      </c>
      <c r="C435" s="127" t="s">
        <v>55</v>
      </c>
      <c r="D435" s="127" t="s">
        <v>51</v>
      </c>
      <c r="E435" s="61" t="s">
        <v>30</v>
      </c>
      <c r="F435" s="61"/>
      <c r="G435" s="61">
        <f>G436</f>
        <v>260</v>
      </c>
      <c r="H435" s="61">
        <f>H436</f>
        <v>260</v>
      </c>
      <c r="I435" s="10">
        <f t="shared" ref="I435:Q435" si="205">SUM(I436:I437)</f>
        <v>0</v>
      </c>
      <c r="J435" s="39">
        <f>SUM(J436:J437)</f>
        <v>0</v>
      </c>
      <c r="K435" s="10">
        <f t="shared" si="205"/>
        <v>0</v>
      </c>
      <c r="L435" s="10">
        <f t="shared" si="205"/>
        <v>0</v>
      </c>
      <c r="M435" s="10">
        <f t="shared" si="205"/>
        <v>0</v>
      </c>
      <c r="N435" s="10">
        <f t="shared" si="205"/>
        <v>0</v>
      </c>
      <c r="O435" s="22">
        <f t="shared" si="205"/>
        <v>0</v>
      </c>
      <c r="P435" s="10">
        <f t="shared" si="205"/>
        <v>0</v>
      </c>
      <c r="Q435" s="10">
        <f t="shared" si="205"/>
        <v>0</v>
      </c>
    </row>
    <row r="436" spans="1:17" ht="26.25" thickBot="1" x14ac:dyDescent="0.25">
      <c r="A436" s="79" t="s">
        <v>34</v>
      </c>
      <c r="B436" s="61">
        <v>403</v>
      </c>
      <c r="C436" s="127" t="s">
        <v>55</v>
      </c>
      <c r="D436" s="127" t="s">
        <v>51</v>
      </c>
      <c r="E436" s="61" t="s">
        <v>30</v>
      </c>
      <c r="F436" s="61">
        <v>600</v>
      </c>
      <c r="G436" s="61">
        <v>260</v>
      </c>
      <c r="H436" s="61">
        <v>260</v>
      </c>
      <c r="I436" s="10"/>
      <c r="J436" s="39"/>
      <c r="K436" s="10"/>
      <c r="L436" s="10"/>
      <c r="M436" s="10"/>
      <c r="N436" s="10"/>
      <c r="O436" s="22"/>
      <c r="P436" s="10"/>
      <c r="Q436" s="10"/>
    </row>
    <row r="437" spans="1:17" ht="39" thickBot="1" x14ac:dyDescent="0.25">
      <c r="A437" s="63" t="s">
        <v>410</v>
      </c>
      <c r="B437" s="64">
        <v>403</v>
      </c>
      <c r="C437" s="128" t="s">
        <v>55</v>
      </c>
      <c r="D437" s="128" t="s">
        <v>51</v>
      </c>
      <c r="E437" s="64" t="s">
        <v>39</v>
      </c>
      <c r="F437" s="64"/>
      <c r="G437" s="64">
        <f>G438</f>
        <v>800</v>
      </c>
      <c r="H437" s="64">
        <f>H438</f>
        <v>800</v>
      </c>
      <c r="I437" s="10"/>
      <c r="J437" s="39"/>
      <c r="K437" s="10"/>
      <c r="L437" s="10"/>
      <c r="M437" s="10"/>
      <c r="N437" s="10"/>
      <c r="O437" s="22"/>
      <c r="P437" s="10"/>
      <c r="Q437" s="10"/>
    </row>
    <row r="438" spans="1:17" ht="26.25" thickBot="1" x14ac:dyDescent="0.25">
      <c r="A438" s="79" t="s">
        <v>34</v>
      </c>
      <c r="B438" s="61">
        <v>403</v>
      </c>
      <c r="C438" s="127" t="s">
        <v>55</v>
      </c>
      <c r="D438" s="127" t="s">
        <v>51</v>
      </c>
      <c r="E438" s="61" t="s">
        <v>39</v>
      </c>
      <c r="F438" s="61">
        <v>600</v>
      </c>
      <c r="G438" s="61">
        <v>800</v>
      </c>
      <c r="H438" s="61">
        <v>800</v>
      </c>
      <c r="I438" s="10" t="e">
        <f>SUM(#REF!)</f>
        <v>#REF!</v>
      </c>
      <c r="J438" s="39" t="e">
        <f>SUM(#REF!)</f>
        <v>#REF!</v>
      </c>
      <c r="K438" s="10" t="e">
        <f>SUM(#REF!)</f>
        <v>#REF!</v>
      </c>
      <c r="L438" s="10" t="e">
        <f>SUM(#REF!)</f>
        <v>#REF!</v>
      </c>
      <c r="M438" s="10" t="e">
        <f>SUM(#REF!)</f>
        <v>#REF!</v>
      </c>
      <c r="N438" s="10" t="e">
        <f>SUM(#REF!)</f>
        <v>#REF!</v>
      </c>
      <c r="O438" s="22" t="e">
        <f>SUM(#REF!)</f>
        <v>#REF!</v>
      </c>
      <c r="P438" s="10" t="e">
        <f>SUM(#REF!)</f>
        <v>#REF!</v>
      </c>
      <c r="Q438" s="10" t="e">
        <f>SUM(#REF!)</f>
        <v>#REF!</v>
      </c>
    </row>
    <row r="439" spans="1:17" ht="39" thickBot="1" x14ac:dyDescent="0.25">
      <c r="A439" s="86" t="s">
        <v>422</v>
      </c>
      <c r="B439" s="61">
        <v>403</v>
      </c>
      <c r="C439" s="127" t="s">
        <v>55</v>
      </c>
      <c r="D439" s="127" t="s">
        <v>51</v>
      </c>
      <c r="E439" s="61" t="s">
        <v>118</v>
      </c>
      <c r="F439" s="61"/>
      <c r="G439" s="61">
        <f>G440</f>
        <v>12726.2</v>
      </c>
      <c r="H439" s="61">
        <f>H440</f>
        <v>12215.1</v>
      </c>
      <c r="I439" s="10"/>
      <c r="J439" s="39"/>
      <c r="K439" s="10"/>
      <c r="L439" s="10"/>
      <c r="M439" s="10"/>
      <c r="N439" s="10"/>
      <c r="O439" s="22"/>
      <c r="P439" s="10"/>
      <c r="Q439" s="10"/>
    </row>
    <row r="440" spans="1:17" ht="26.25" thickBot="1" x14ac:dyDescent="0.25">
      <c r="A440" s="79" t="s">
        <v>34</v>
      </c>
      <c r="B440" s="61">
        <v>403</v>
      </c>
      <c r="C440" s="127" t="s">
        <v>55</v>
      </c>
      <c r="D440" s="127" t="s">
        <v>51</v>
      </c>
      <c r="E440" s="61" t="s">
        <v>118</v>
      </c>
      <c r="F440" s="61">
        <v>600</v>
      </c>
      <c r="G440" s="61">
        <v>12726.2</v>
      </c>
      <c r="H440" s="61">
        <v>12215.1</v>
      </c>
      <c r="I440" s="10" t="e">
        <f>SUM(#REF!+I441+#REF!)</f>
        <v>#REF!</v>
      </c>
      <c r="J440" s="39" t="e">
        <f>SUM(#REF!+J441+#REF!)</f>
        <v>#REF!</v>
      </c>
      <c r="K440" s="10" t="e">
        <f>SUM(#REF!+K441+#REF!)</f>
        <v>#REF!</v>
      </c>
      <c r="L440" s="10" t="e">
        <f>SUM(#REF!+L441+#REF!)</f>
        <v>#REF!</v>
      </c>
      <c r="M440" s="10" t="e">
        <f>SUM(#REF!+M441+#REF!)</f>
        <v>#REF!</v>
      </c>
      <c r="N440" s="10" t="e">
        <f>SUM(#REF!+N441+#REF!)</f>
        <v>#REF!</v>
      </c>
      <c r="O440" s="22" t="e">
        <f>SUM(#REF!+O441+#REF!)</f>
        <v>#REF!</v>
      </c>
      <c r="P440" s="10" t="e">
        <f>SUM(#REF!+P441+#REF!)</f>
        <v>#REF!</v>
      </c>
      <c r="Q440" s="10" t="e">
        <f>SUM(#REF!+Q441+#REF!)</f>
        <v>#REF!</v>
      </c>
    </row>
    <row r="441" spans="1:17" ht="26.25" thickBot="1" x14ac:dyDescent="0.25">
      <c r="A441" s="60" t="s">
        <v>423</v>
      </c>
      <c r="B441" s="61">
        <v>403</v>
      </c>
      <c r="C441" s="127" t="s">
        <v>55</v>
      </c>
      <c r="D441" s="127" t="s">
        <v>51</v>
      </c>
      <c r="E441" s="61" t="s">
        <v>424</v>
      </c>
      <c r="F441" s="61"/>
      <c r="G441" s="61">
        <f>G442</f>
        <v>6553.8</v>
      </c>
      <c r="H441" s="61">
        <f>H442</f>
        <v>1535.3</v>
      </c>
      <c r="I441" s="10">
        <f t="shared" ref="I441:Q441" si="206">SUM(I442)</f>
        <v>0</v>
      </c>
      <c r="J441" s="39">
        <f t="shared" si="206"/>
        <v>0</v>
      </c>
      <c r="K441" s="10">
        <f t="shared" si="206"/>
        <v>0</v>
      </c>
      <c r="L441" s="10">
        <f t="shared" si="206"/>
        <v>0</v>
      </c>
      <c r="M441" s="10">
        <f t="shared" si="206"/>
        <v>0</v>
      </c>
      <c r="N441" s="10">
        <f t="shared" si="206"/>
        <v>0</v>
      </c>
      <c r="O441" s="22">
        <f t="shared" si="206"/>
        <v>0</v>
      </c>
      <c r="P441" s="10">
        <f t="shared" si="206"/>
        <v>0</v>
      </c>
      <c r="Q441" s="10">
        <f t="shared" si="206"/>
        <v>0</v>
      </c>
    </row>
    <row r="442" spans="1:17" ht="26.25" thickBot="1" x14ac:dyDescent="0.25">
      <c r="A442" s="79" t="s">
        <v>34</v>
      </c>
      <c r="B442" s="61">
        <v>403</v>
      </c>
      <c r="C442" s="127" t="s">
        <v>55</v>
      </c>
      <c r="D442" s="127" t="s">
        <v>51</v>
      </c>
      <c r="E442" s="61" t="s">
        <v>424</v>
      </c>
      <c r="F442" s="61">
        <v>600</v>
      </c>
      <c r="G442" s="61">
        <v>6553.8</v>
      </c>
      <c r="H442" s="61">
        <v>1535.3</v>
      </c>
      <c r="I442" s="10"/>
      <c r="J442" s="39"/>
      <c r="K442" s="10"/>
      <c r="L442" s="10"/>
      <c r="M442" s="10"/>
      <c r="N442" s="10"/>
      <c r="O442" s="22"/>
      <c r="P442" s="10"/>
      <c r="Q442" s="10"/>
    </row>
    <row r="443" spans="1:17" thickBot="1" x14ac:dyDescent="0.25">
      <c r="A443" s="305" t="s">
        <v>544</v>
      </c>
      <c r="B443" s="324">
        <v>403</v>
      </c>
      <c r="C443" s="325" t="s">
        <v>55</v>
      </c>
      <c r="D443" s="325" t="s">
        <v>51</v>
      </c>
      <c r="E443" s="326" t="s">
        <v>545</v>
      </c>
      <c r="F443" s="315"/>
      <c r="G443" s="58">
        <f>G444</f>
        <v>41974.6</v>
      </c>
      <c r="H443" s="58">
        <f>H444</f>
        <v>84816.7</v>
      </c>
      <c r="I443" s="10"/>
      <c r="J443" s="39"/>
      <c r="K443" s="10"/>
      <c r="L443" s="10"/>
      <c r="M443" s="10"/>
      <c r="N443" s="10"/>
      <c r="O443" s="22"/>
      <c r="P443" s="10"/>
      <c r="Q443" s="10"/>
    </row>
    <row r="444" spans="1:17" ht="24.75" thickBot="1" x14ac:dyDescent="0.25">
      <c r="A444" s="307" t="s">
        <v>546</v>
      </c>
      <c r="B444" s="308">
        <v>403</v>
      </c>
      <c r="C444" s="327" t="s">
        <v>55</v>
      </c>
      <c r="D444" s="327" t="s">
        <v>51</v>
      </c>
      <c r="E444" s="328" t="s">
        <v>547</v>
      </c>
      <c r="F444" s="316"/>
      <c r="G444" s="61">
        <f>G445</f>
        <v>41974.6</v>
      </c>
      <c r="H444" s="61">
        <f>H445</f>
        <v>84816.7</v>
      </c>
      <c r="I444" s="10"/>
      <c r="J444" s="39"/>
      <c r="K444" s="10"/>
      <c r="L444" s="10"/>
      <c r="M444" s="10"/>
      <c r="N444" s="10"/>
      <c r="O444" s="22"/>
      <c r="P444" s="10"/>
      <c r="Q444" s="10"/>
    </row>
    <row r="445" spans="1:17" ht="24.75" thickBot="1" x14ac:dyDescent="0.25">
      <c r="A445" s="309" t="s">
        <v>34</v>
      </c>
      <c r="B445" s="308">
        <v>403</v>
      </c>
      <c r="C445" s="327" t="s">
        <v>55</v>
      </c>
      <c r="D445" s="327" t="s">
        <v>51</v>
      </c>
      <c r="E445" s="329" t="s">
        <v>547</v>
      </c>
      <c r="F445" s="316">
        <v>600</v>
      </c>
      <c r="G445" s="61">
        <v>41974.6</v>
      </c>
      <c r="H445" s="61">
        <v>84816.7</v>
      </c>
      <c r="I445" s="10"/>
      <c r="J445" s="39"/>
      <c r="K445" s="10"/>
      <c r="L445" s="10"/>
      <c r="M445" s="10"/>
      <c r="N445" s="10"/>
      <c r="O445" s="22"/>
      <c r="P445" s="10"/>
      <c r="Q445" s="10"/>
    </row>
    <row r="446" spans="1:17" ht="24.75" thickBot="1" x14ac:dyDescent="0.25">
      <c r="A446" s="311" t="s">
        <v>548</v>
      </c>
      <c r="B446" s="330">
        <v>403</v>
      </c>
      <c r="C446" s="331" t="s">
        <v>55</v>
      </c>
      <c r="D446" s="331" t="s">
        <v>51</v>
      </c>
      <c r="E446" s="326" t="s">
        <v>549</v>
      </c>
      <c r="F446" s="317"/>
      <c r="G446" s="58">
        <f>G449+G451+G447</f>
        <v>25524</v>
      </c>
      <c r="H446" s="58">
        <f>H449+H451+H447</f>
        <v>25524</v>
      </c>
      <c r="I446" s="10"/>
      <c r="J446" s="39"/>
      <c r="K446" s="10"/>
      <c r="L446" s="10"/>
      <c r="M446" s="10"/>
      <c r="N446" s="10"/>
      <c r="O446" s="22"/>
      <c r="P446" s="10"/>
      <c r="Q446" s="10"/>
    </row>
    <row r="447" spans="1:17" ht="51.75" thickBot="1" x14ac:dyDescent="0.25">
      <c r="A447" s="386" t="s">
        <v>569</v>
      </c>
      <c r="B447" s="422">
        <v>403</v>
      </c>
      <c r="C447" s="411" t="s">
        <v>55</v>
      </c>
      <c r="D447" s="411" t="s">
        <v>51</v>
      </c>
      <c r="E447" s="412" t="s">
        <v>570</v>
      </c>
      <c r="F447" s="390"/>
      <c r="G447" s="61">
        <f>G448</f>
        <v>547</v>
      </c>
      <c r="H447" s="61">
        <f>H448</f>
        <v>547</v>
      </c>
      <c r="I447" s="10"/>
      <c r="J447" s="39"/>
      <c r="K447" s="10"/>
      <c r="L447" s="10"/>
      <c r="M447" s="10"/>
      <c r="N447" s="10"/>
      <c r="O447" s="22"/>
      <c r="P447" s="10"/>
      <c r="Q447" s="10"/>
    </row>
    <row r="448" spans="1:17" ht="26.25" thickBot="1" x14ac:dyDescent="0.25">
      <c r="A448" s="387" t="s">
        <v>34</v>
      </c>
      <c r="B448" s="422">
        <v>403</v>
      </c>
      <c r="C448" s="411" t="s">
        <v>55</v>
      </c>
      <c r="D448" s="411" t="s">
        <v>51</v>
      </c>
      <c r="E448" s="412" t="s">
        <v>570</v>
      </c>
      <c r="F448" s="390">
        <v>600</v>
      </c>
      <c r="G448" s="61">
        <v>547</v>
      </c>
      <c r="H448" s="61">
        <v>547</v>
      </c>
      <c r="I448" s="10"/>
      <c r="J448" s="39"/>
      <c r="K448" s="10"/>
      <c r="L448" s="10"/>
      <c r="M448" s="10"/>
      <c r="N448" s="10"/>
      <c r="O448" s="22"/>
      <c r="P448" s="10"/>
      <c r="Q448" s="10"/>
    </row>
    <row r="449" spans="1:17" ht="36.75" thickBot="1" x14ac:dyDescent="0.25">
      <c r="A449" s="388" t="s">
        <v>550</v>
      </c>
      <c r="B449" s="308">
        <v>403</v>
      </c>
      <c r="C449" s="327" t="s">
        <v>55</v>
      </c>
      <c r="D449" s="327" t="s">
        <v>51</v>
      </c>
      <c r="E449" s="328" t="s">
        <v>551</v>
      </c>
      <c r="F449" s="436"/>
      <c r="G449" s="61">
        <f>G450</f>
        <v>1697</v>
      </c>
      <c r="H449" s="61">
        <f>H450</f>
        <v>1697</v>
      </c>
      <c r="I449" s="10"/>
      <c r="J449" s="39"/>
      <c r="K449" s="10"/>
      <c r="L449" s="10"/>
      <c r="M449" s="10"/>
      <c r="N449" s="10"/>
      <c r="O449" s="22"/>
      <c r="P449" s="10"/>
      <c r="Q449" s="10"/>
    </row>
    <row r="450" spans="1:17" ht="24.75" thickBot="1" x14ac:dyDescent="0.25">
      <c r="A450" s="309" t="s">
        <v>34</v>
      </c>
      <c r="B450" s="308">
        <v>403</v>
      </c>
      <c r="C450" s="327" t="s">
        <v>55</v>
      </c>
      <c r="D450" s="327" t="s">
        <v>51</v>
      </c>
      <c r="E450" s="328" t="s">
        <v>551</v>
      </c>
      <c r="F450" s="316">
        <v>600</v>
      </c>
      <c r="G450" s="61">
        <v>1697</v>
      </c>
      <c r="H450" s="61">
        <v>1697</v>
      </c>
      <c r="I450" s="10"/>
      <c r="J450" s="39"/>
      <c r="K450" s="10"/>
      <c r="L450" s="10"/>
      <c r="M450" s="10"/>
      <c r="N450" s="10"/>
      <c r="O450" s="22"/>
      <c r="P450" s="10"/>
      <c r="Q450" s="10"/>
    </row>
    <row r="451" spans="1:17" ht="60.75" thickBot="1" x14ac:dyDescent="0.25">
      <c r="A451" s="307" t="s">
        <v>552</v>
      </c>
      <c r="B451" s="308">
        <v>403</v>
      </c>
      <c r="C451" s="327" t="s">
        <v>55</v>
      </c>
      <c r="D451" s="327" t="s">
        <v>51</v>
      </c>
      <c r="E451" s="328" t="s">
        <v>553</v>
      </c>
      <c r="F451" s="316"/>
      <c r="G451" s="61">
        <f>G452</f>
        <v>23280</v>
      </c>
      <c r="H451" s="61">
        <f>H452</f>
        <v>23280</v>
      </c>
      <c r="I451" s="10"/>
      <c r="J451" s="39"/>
      <c r="K451" s="10"/>
      <c r="L451" s="10"/>
      <c r="M451" s="10"/>
      <c r="N451" s="10"/>
      <c r="O451" s="22"/>
      <c r="P451" s="10"/>
      <c r="Q451" s="10"/>
    </row>
    <row r="452" spans="1:17" ht="24.75" thickBot="1" x14ac:dyDescent="0.25">
      <c r="A452" s="309" t="s">
        <v>34</v>
      </c>
      <c r="B452" s="308">
        <v>403</v>
      </c>
      <c r="C452" s="327" t="s">
        <v>55</v>
      </c>
      <c r="D452" s="327" t="s">
        <v>51</v>
      </c>
      <c r="E452" s="328" t="s">
        <v>553</v>
      </c>
      <c r="F452" s="316">
        <v>600</v>
      </c>
      <c r="G452" s="61">
        <v>23280</v>
      </c>
      <c r="H452" s="61">
        <v>23280</v>
      </c>
      <c r="I452" s="10"/>
      <c r="J452" s="39"/>
      <c r="K452" s="10"/>
      <c r="L452" s="10"/>
      <c r="M452" s="10"/>
      <c r="N452" s="10"/>
      <c r="O452" s="22"/>
      <c r="P452" s="10"/>
      <c r="Q452" s="10"/>
    </row>
    <row r="453" spans="1:17" thickBot="1" x14ac:dyDescent="0.25">
      <c r="A453" s="113" t="s">
        <v>86</v>
      </c>
      <c r="B453" s="58">
        <v>403</v>
      </c>
      <c r="C453" s="126" t="s">
        <v>55</v>
      </c>
      <c r="D453" s="126" t="s">
        <v>52</v>
      </c>
      <c r="E453" s="119"/>
      <c r="F453" s="58"/>
      <c r="G453" s="58">
        <f>G454</f>
        <v>22059.1</v>
      </c>
      <c r="H453" s="58">
        <f>H454</f>
        <v>22059.1</v>
      </c>
      <c r="I453" s="10">
        <f t="shared" ref="I453:Q453" si="207">SUM(I454)</f>
        <v>0</v>
      </c>
      <c r="J453" s="39">
        <f t="shared" si="207"/>
        <v>0</v>
      </c>
      <c r="K453" s="10">
        <f t="shared" si="207"/>
        <v>0</v>
      </c>
      <c r="L453" s="10">
        <f t="shared" si="207"/>
        <v>0</v>
      </c>
      <c r="M453" s="10">
        <f t="shared" si="207"/>
        <v>0</v>
      </c>
      <c r="N453" s="10">
        <f t="shared" si="207"/>
        <v>0</v>
      </c>
      <c r="O453" s="22">
        <f t="shared" si="207"/>
        <v>0</v>
      </c>
      <c r="P453" s="10">
        <f t="shared" si="207"/>
        <v>0</v>
      </c>
      <c r="Q453" s="10">
        <f t="shared" si="207"/>
        <v>0</v>
      </c>
    </row>
    <row r="454" spans="1:17" ht="39" thickBot="1" x14ac:dyDescent="0.25">
      <c r="A454" s="63" t="s">
        <v>167</v>
      </c>
      <c r="B454" s="64">
        <v>403</v>
      </c>
      <c r="C454" s="128" t="s">
        <v>55</v>
      </c>
      <c r="D454" s="128" t="s">
        <v>52</v>
      </c>
      <c r="E454" s="64" t="s">
        <v>91</v>
      </c>
      <c r="F454" s="119"/>
      <c r="G454" s="64">
        <f>G455</f>
        <v>22059.1</v>
      </c>
      <c r="H454" s="64">
        <f>H455</f>
        <v>22059.1</v>
      </c>
      <c r="I454" s="10"/>
      <c r="J454" s="39"/>
      <c r="K454" s="10"/>
      <c r="L454" s="10"/>
      <c r="M454" s="10"/>
      <c r="N454" s="10"/>
      <c r="O454" s="22"/>
      <c r="P454" s="10"/>
      <c r="Q454" s="10"/>
    </row>
    <row r="455" spans="1:17" ht="26.25" thickBot="1" x14ac:dyDescent="0.25">
      <c r="A455" s="60" t="s">
        <v>317</v>
      </c>
      <c r="B455" s="61">
        <v>403</v>
      </c>
      <c r="C455" s="127" t="s">
        <v>55</v>
      </c>
      <c r="D455" s="127" t="s">
        <v>52</v>
      </c>
      <c r="E455" s="61" t="s">
        <v>95</v>
      </c>
      <c r="F455" s="58"/>
      <c r="G455" s="61">
        <f>G456+G459+G462</f>
        <v>22059.1</v>
      </c>
      <c r="H455" s="61">
        <f>H456+H459+H462</f>
        <v>22059.1</v>
      </c>
      <c r="I455" s="10">
        <f t="shared" ref="I455:Q455" si="208">SUM(I456)</f>
        <v>0</v>
      </c>
      <c r="J455" s="39">
        <f t="shared" si="208"/>
        <v>0</v>
      </c>
      <c r="K455" s="10">
        <f t="shared" si="208"/>
        <v>0</v>
      </c>
      <c r="L455" s="10">
        <f t="shared" si="208"/>
        <v>0</v>
      </c>
      <c r="M455" s="10">
        <f t="shared" si="208"/>
        <v>0</v>
      </c>
      <c r="N455" s="10">
        <f t="shared" si="208"/>
        <v>0</v>
      </c>
      <c r="O455" s="22">
        <f t="shared" si="208"/>
        <v>0</v>
      </c>
      <c r="P455" s="10">
        <f t="shared" si="208"/>
        <v>0</v>
      </c>
      <c r="Q455" s="10">
        <f t="shared" si="208"/>
        <v>0</v>
      </c>
    </row>
    <row r="456" spans="1:17" thickBot="1" x14ac:dyDescent="0.25">
      <c r="A456" s="57" t="s">
        <v>414</v>
      </c>
      <c r="B456" s="58">
        <v>403</v>
      </c>
      <c r="C456" s="126" t="s">
        <v>55</v>
      </c>
      <c r="D456" s="126" t="s">
        <v>52</v>
      </c>
      <c r="E456" s="58" t="s">
        <v>75</v>
      </c>
      <c r="F456" s="58"/>
      <c r="G456" s="58">
        <f>G457</f>
        <v>4355</v>
      </c>
      <c r="H456" s="58">
        <f>H457</f>
        <v>4355</v>
      </c>
      <c r="I456" s="10"/>
      <c r="J456" s="39"/>
      <c r="K456" s="10"/>
      <c r="L456" s="10"/>
      <c r="M456" s="10"/>
      <c r="N456" s="10"/>
      <c r="O456" s="22"/>
      <c r="P456" s="10"/>
      <c r="Q456" s="10"/>
    </row>
    <row r="457" spans="1:17" ht="77.25" thickBot="1" x14ac:dyDescent="0.25">
      <c r="A457" s="86" t="s">
        <v>420</v>
      </c>
      <c r="B457" s="61">
        <v>403</v>
      </c>
      <c r="C457" s="127" t="s">
        <v>55</v>
      </c>
      <c r="D457" s="127" t="s">
        <v>52</v>
      </c>
      <c r="E457" s="61" t="s">
        <v>28</v>
      </c>
      <c r="F457" s="58"/>
      <c r="G457" s="61">
        <f>G458</f>
        <v>4355</v>
      </c>
      <c r="H457" s="61">
        <f>H458</f>
        <v>4355</v>
      </c>
      <c r="I457" s="10">
        <f t="shared" ref="I457:Q457" si="209">SUM(I458)</f>
        <v>0</v>
      </c>
      <c r="J457" s="39">
        <f t="shared" si="209"/>
        <v>0</v>
      </c>
      <c r="K457" s="10">
        <f t="shared" si="209"/>
        <v>0</v>
      </c>
      <c r="L457" s="10">
        <f t="shared" si="209"/>
        <v>0</v>
      </c>
      <c r="M457" s="10">
        <f t="shared" si="209"/>
        <v>0</v>
      </c>
      <c r="N457" s="10">
        <f t="shared" si="209"/>
        <v>0</v>
      </c>
      <c r="O457" s="22">
        <f t="shared" si="209"/>
        <v>0</v>
      </c>
      <c r="P457" s="10">
        <f t="shared" si="209"/>
        <v>0</v>
      </c>
      <c r="Q457" s="10">
        <f t="shared" si="209"/>
        <v>0</v>
      </c>
    </row>
    <row r="458" spans="1:17" ht="26.25" thickBot="1" x14ac:dyDescent="0.25">
      <c r="A458" s="79" t="s">
        <v>34</v>
      </c>
      <c r="B458" s="61">
        <v>403</v>
      </c>
      <c r="C458" s="127" t="s">
        <v>55</v>
      </c>
      <c r="D458" s="127" t="s">
        <v>52</v>
      </c>
      <c r="E458" s="61" t="s">
        <v>28</v>
      </c>
      <c r="F458" s="61">
        <v>600</v>
      </c>
      <c r="G458" s="61">
        <v>4355</v>
      </c>
      <c r="H458" s="61">
        <v>4355</v>
      </c>
      <c r="I458" s="10"/>
      <c r="J458" s="39"/>
      <c r="K458" s="10"/>
      <c r="L458" s="10"/>
      <c r="M458" s="10"/>
      <c r="N458" s="10"/>
      <c r="O458" s="22"/>
      <c r="P458" s="10"/>
      <c r="Q458" s="10"/>
    </row>
    <row r="459" spans="1:17" ht="26.25" thickBot="1" x14ac:dyDescent="0.25">
      <c r="A459" s="113" t="s">
        <v>425</v>
      </c>
      <c r="B459" s="58">
        <v>403</v>
      </c>
      <c r="C459" s="126" t="s">
        <v>55</v>
      </c>
      <c r="D459" s="126" t="s">
        <v>52</v>
      </c>
      <c r="E459" s="58" t="s">
        <v>426</v>
      </c>
      <c r="F459" s="58"/>
      <c r="G459" s="58">
        <f>G460</f>
        <v>7648.5</v>
      </c>
      <c r="H459" s="58">
        <f>H460</f>
        <v>7648.5</v>
      </c>
      <c r="I459" s="10">
        <f t="shared" ref="I459:Q459" si="210">SUM(I460)</f>
        <v>0</v>
      </c>
      <c r="J459" s="39">
        <f t="shared" si="210"/>
        <v>0</v>
      </c>
      <c r="K459" s="10">
        <f t="shared" si="210"/>
        <v>0</v>
      </c>
      <c r="L459" s="10">
        <f t="shared" si="210"/>
        <v>0</v>
      </c>
      <c r="M459" s="10">
        <f t="shared" si="210"/>
        <v>0</v>
      </c>
      <c r="N459" s="10">
        <f t="shared" si="210"/>
        <v>0</v>
      </c>
      <c r="O459" s="22">
        <f t="shared" si="210"/>
        <v>0</v>
      </c>
      <c r="P459" s="10">
        <f t="shared" si="210"/>
        <v>0</v>
      </c>
      <c r="Q459" s="10">
        <f t="shared" si="210"/>
        <v>0</v>
      </c>
    </row>
    <row r="460" spans="1:17" ht="51.75" thickBot="1" x14ac:dyDescent="0.25">
      <c r="A460" s="86" t="s">
        <v>427</v>
      </c>
      <c r="B460" s="61">
        <v>403</v>
      </c>
      <c r="C460" s="127" t="s">
        <v>55</v>
      </c>
      <c r="D460" s="127" t="s">
        <v>52</v>
      </c>
      <c r="E460" s="61" t="s">
        <v>428</v>
      </c>
      <c r="F460" s="61"/>
      <c r="G460" s="61">
        <f>G461</f>
        <v>7648.5</v>
      </c>
      <c r="H460" s="61">
        <f>H461</f>
        <v>7648.5</v>
      </c>
      <c r="I460" s="10"/>
      <c r="J460" s="39"/>
      <c r="K460" s="10"/>
      <c r="L460" s="10"/>
      <c r="M460" s="10"/>
      <c r="N460" s="10"/>
      <c r="O460" s="22"/>
      <c r="P460" s="10"/>
      <c r="Q460" s="10"/>
    </row>
    <row r="461" spans="1:17" ht="26.25" thickBot="1" x14ac:dyDescent="0.25">
      <c r="A461" s="79" t="s">
        <v>34</v>
      </c>
      <c r="B461" s="61">
        <v>403</v>
      </c>
      <c r="C461" s="127" t="s">
        <v>55</v>
      </c>
      <c r="D461" s="127" t="s">
        <v>52</v>
      </c>
      <c r="E461" s="61" t="s">
        <v>428</v>
      </c>
      <c r="F461" s="61">
        <v>600</v>
      </c>
      <c r="G461" s="61">
        <v>7648.5</v>
      </c>
      <c r="H461" s="61">
        <v>7648.5</v>
      </c>
      <c r="I461" s="10">
        <f t="shared" ref="I461:Q461" si="211">SUM(I462+I463)</f>
        <v>142</v>
      </c>
      <c r="J461" s="39">
        <f>SUM(J462+J463)</f>
        <v>0</v>
      </c>
      <c r="K461" s="11">
        <f t="shared" si="211"/>
        <v>0</v>
      </c>
      <c r="L461" s="11">
        <f t="shared" si="211"/>
        <v>0</v>
      </c>
      <c r="M461" s="11">
        <f t="shared" si="211"/>
        <v>0</v>
      </c>
      <c r="N461" s="11">
        <f t="shared" si="211"/>
        <v>0</v>
      </c>
      <c r="O461" s="34">
        <f t="shared" si="211"/>
        <v>0</v>
      </c>
      <c r="P461" s="11">
        <f t="shared" si="211"/>
        <v>0</v>
      </c>
      <c r="Q461" s="11">
        <f t="shared" si="211"/>
        <v>0</v>
      </c>
    </row>
    <row r="462" spans="1:17" thickBot="1" x14ac:dyDescent="0.25">
      <c r="A462" s="113" t="s">
        <v>429</v>
      </c>
      <c r="B462" s="58">
        <v>403</v>
      </c>
      <c r="C462" s="126" t="s">
        <v>55</v>
      </c>
      <c r="D462" s="126" t="s">
        <v>52</v>
      </c>
      <c r="E462" s="58" t="s">
        <v>430</v>
      </c>
      <c r="F462" s="58"/>
      <c r="G462" s="58">
        <f>G463+G465</f>
        <v>10055.6</v>
      </c>
      <c r="H462" s="58">
        <f>H463+H465</f>
        <v>10055.6</v>
      </c>
      <c r="I462" s="10"/>
      <c r="J462" s="39"/>
      <c r="K462" s="10"/>
      <c r="L462" s="10"/>
      <c r="M462" s="10"/>
      <c r="N462" s="10"/>
      <c r="O462" s="22"/>
      <c r="P462" s="10"/>
      <c r="Q462" s="10"/>
    </row>
    <row r="463" spans="1:17" ht="39" thickBot="1" x14ac:dyDescent="0.25">
      <c r="A463" s="86" t="s">
        <v>431</v>
      </c>
      <c r="B463" s="61">
        <v>403</v>
      </c>
      <c r="C463" s="127" t="s">
        <v>55</v>
      </c>
      <c r="D463" s="127" t="s">
        <v>52</v>
      </c>
      <c r="E463" s="61" t="s">
        <v>432</v>
      </c>
      <c r="F463" s="61"/>
      <c r="G463" s="61">
        <f>G464</f>
        <v>10055.6</v>
      </c>
      <c r="H463" s="61">
        <f>H464</f>
        <v>10055.6</v>
      </c>
      <c r="I463" s="10">
        <v>142</v>
      </c>
      <c r="J463" s="39"/>
      <c r="K463" s="10"/>
      <c r="L463" s="10"/>
      <c r="M463" s="10"/>
      <c r="N463" s="10"/>
      <c r="O463" s="22"/>
      <c r="P463" s="10"/>
      <c r="Q463" s="10"/>
    </row>
    <row r="464" spans="1:17" ht="26.25" thickBot="1" x14ac:dyDescent="0.25">
      <c r="A464" s="79" t="s">
        <v>34</v>
      </c>
      <c r="B464" s="61">
        <v>403</v>
      </c>
      <c r="C464" s="127" t="s">
        <v>55</v>
      </c>
      <c r="D464" s="127" t="s">
        <v>52</v>
      </c>
      <c r="E464" s="61" t="s">
        <v>432</v>
      </c>
      <c r="F464" s="61">
        <v>600</v>
      </c>
      <c r="G464" s="61">
        <v>10055.6</v>
      </c>
      <c r="H464" s="61">
        <v>10055.6</v>
      </c>
      <c r="I464" s="10">
        <f t="shared" ref="I464:Q464" si="212">SUM(I465)</f>
        <v>0</v>
      </c>
      <c r="J464" s="39">
        <f t="shared" si="212"/>
        <v>0</v>
      </c>
      <c r="K464" s="10">
        <f t="shared" si="212"/>
        <v>0</v>
      </c>
      <c r="L464" s="10">
        <f t="shared" si="212"/>
        <v>0</v>
      </c>
      <c r="M464" s="10">
        <f t="shared" si="212"/>
        <v>0</v>
      </c>
      <c r="N464" s="10">
        <f t="shared" si="212"/>
        <v>0</v>
      </c>
      <c r="O464" s="22">
        <f t="shared" si="212"/>
        <v>0</v>
      </c>
      <c r="P464" s="10">
        <f t="shared" si="212"/>
        <v>0</v>
      </c>
      <c r="Q464" s="10">
        <f t="shared" si="212"/>
        <v>0</v>
      </c>
    </row>
    <row r="465" spans="1:17" ht="26.25" thickBot="1" x14ac:dyDescent="0.25">
      <c r="A465" s="86" t="s">
        <v>406</v>
      </c>
      <c r="B465" s="87">
        <v>403</v>
      </c>
      <c r="C465" s="136" t="s">
        <v>55</v>
      </c>
      <c r="D465" s="136" t="s">
        <v>52</v>
      </c>
      <c r="E465" s="87" t="s">
        <v>433</v>
      </c>
      <c r="F465" s="88"/>
      <c r="G465" s="71">
        <f>G466</f>
        <v>0</v>
      </c>
      <c r="H465" s="71">
        <f>H466</f>
        <v>0</v>
      </c>
      <c r="I465" s="10"/>
      <c r="J465" s="39"/>
      <c r="K465" s="10"/>
      <c r="L465" s="10"/>
      <c r="M465" s="10"/>
      <c r="N465" s="10"/>
      <c r="O465" s="22"/>
      <c r="P465" s="10"/>
      <c r="Q465" s="24"/>
    </row>
    <row r="466" spans="1:17" ht="26.25" thickBot="1" x14ac:dyDescent="0.25">
      <c r="A466" s="79" t="s">
        <v>34</v>
      </c>
      <c r="B466" s="87">
        <v>403</v>
      </c>
      <c r="C466" s="136" t="s">
        <v>55</v>
      </c>
      <c r="D466" s="136" t="s">
        <v>52</v>
      </c>
      <c r="E466" s="87" t="s">
        <v>433</v>
      </c>
      <c r="F466" s="88">
        <v>600</v>
      </c>
      <c r="G466" s="71">
        <v>0</v>
      </c>
      <c r="H466" s="71">
        <v>0</v>
      </c>
      <c r="I466" s="10">
        <f t="shared" ref="I466:Q470" si="213">SUM(I467)</f>
        <v>0</v>
      </c>
      <c r="J466" s="39">
        <f t="shared" si="213"/>
        <v>0</v>
      </c>
      <c r="K466" s="10">
        <f t="shared" si="213"/>
        <v>0</v>
      </c>
      <c r="L466" s="10">
        <f t="shared" si="213"/>
        <v>0</v>
      </c>
      <c r="M466" s="10">
        <f t="shared" si="213"/>
        <v>0</v>
      </c>
      <c r="N466" s="10">
        <f t="shared" si="213"/>
        <v>0</v>
      </c>
      <c r="O466" s="22">
        <f t="shared" si="213"/>
        <v>0</v>
      </c>
      <c r="P466" s="10">
        <f t="shared" si="213"/>
        <v>0</v>
      </c>
      <c r="Q466" s="10">
        <f t="shared" si="213"/>
        <v>0</v>
      </c>
    </row>
    <row r="467" spans="1:17" thickBot="1" x14ac:dyDescent="0.25">
      <c r="A467" s="120" t="s">
        <v>43</v>
      </c>
      <c r="B467" s="119">
        <v>403</v>
      </c>
      <c r="C467" s="148" t="s">
        <v>55</v>
      </c>
      <c r="D467" s="148" t="s">
        <v>57</v>
      </c>
      <c r="E467" s="119"/>
      <c r="F467" s="119"/>
      <c r="G467" s="119">
        <f>G468</f>
        <v>6385.1</v>
      </c>
      <c r="H467" s="119">
        <f>H468</f>
        <v>6118.7</v>
      </c>
      <c r="I467" s="10"/>
      <c r="J467" s="39"/>
      <c r="K467" s="10"/>
      <c r="L467" s="10"/>
      <c r="M467" s="10"/>
      <c r="N467" s="10"/>
      <c r="O467" s="22"/>
      <c r="P467" s="10"/>
      <c r="Q467" s="10"/>
    </row>
    <row r="468" spans="1:17" ht="39" thickBot="1" x14ac:dyDescent="0.25">
      <c r="A468" s="60" t="s">
        <v>167</v>
      </c>
      <c r="B468" s="61">
        <v>403</v>
      </c>
      <c r="C468" s="127" t="s">
        <v>55</v>
      </c>
      <c r="D468" s="127" t="s">
        <v>57</v>
      </c>
      <c r="E468" s="61" t="s">
        <v>91</v>
      </c>
      <c r="F468" s="61"/>
      <c r="G468" s="61">
        <f>G469+G473+G479</f>
        <v>6385.1</v>
      </c>
      <c r="H468" s="61">
        <f>H469+H473+H479</f>
        <v>6118.7</v>
      </c>
      <c r="I468" s="10">
        <f t="shared" si="213"/>
        <v>0</v>
      </c>
      <c r="J468" s="39">
        <f t="shared" si="213"/>
        <v>0</v>
      </c>
      <c r="K468" s="10">
        <f t="shared" si="213"/>
        <v>0</v>
      </c>
      <c r="L468" s="10">
        <f t="shared" si="213"/>
        <v>0</v>
      </c>
      <c r="M468" s="10">
        <f t="shared" si="213"/>
        <v>0</v>
      </c>
      <c r="N468" s="10">
        <f t="shared" si="213"/>
        <v>0</v>
      </c>
      <c r="O468" s="22">
        <f t="shared" si="213"/>
        <v>0</v>
      </c>
      <c r="P468" s="10">
        <f t="shared" si="213"/>
        <v>0</v>
      </c>
      <c r="Q468" s="10">
        <f t="shared" si="213"/>
        <v>0</v>
      </c>
    </row>
    <row r="469" spans="1:17" ht="26.25" thickBot="1" x14ac:dyDescent="0.25">
      <c r="A469" s="57" t="s">
        <v>317</v>
      </c>
      <c r="B469" s="58">
        <v>403</v>
      </c>
      <c r="C469" s="126" t="s">
        <v>55</v>
      </c>
      <c r="D469" s="126" t="s">
        <v>57</v>
      </c>
      <c r="E469" s="58" t="s">
        <v>434</v>
      </c>
      <c r="F469" s="58"/>
      <c r="G469" s="58">
        <f t="shared" ref="G469:H471" si="214">G470</f>
        <v>977</v>
      </c>
      <c r="H469" s="58">
        <f t="shared" si="214"/>
        <v>977</v>
      </c>
      <c r="I469" s="10"/>
      <c r="J469" s="39"/>
      <c r="K469" s="10"/>
      <c r="L469" s="10"/>
      <c r="M469" s="10"/>
      <c r="N469" s="10"/>
      <c r="O469" s="22"/>
      <c r="P469" s="10"/>
      <c r="Q469" s="10"/>
    </row>
    <row r="470" spans="1:17" thickBot="1" x14ac:dyDescent="0.25">
      <c r="A470" s="60" t="s">
        <v>414</v>
      </c>
      <c r="B470" s="61">
        <v>403</v>
      </c>
      <c r="C470" s="127" t="s">
        <v>55</v>
      </c>
      <c r="D470" s="127" t="s">
        <v>57</v>
      </c>
      <c r="E470" s="61" t="s">
        <v>435</v>
      </c>
      <c r="F470" s="61"/>
      <c r="G470" s="61">
        <f t="shared" si="214"/>
        <v>977</v>
      </c>
      <c r="H470" s="61">
        <f t="shared" si="214"/>
        <v>977</v>
      </c>
      <c r="I470" s="10">
        <f t="shared" si="213"/>
        <v>0</v>
      </c>
      <c r="J470" s="39">
        <f t="shared" si="213"/>
        <v>0</v>
      </c>
      <c r="K470" s="10">
        <f t="shared" si="213"/>
        <v>0</v>
      </c>
      <c r="L470" s="10">
        <f t="shared" si="213"/>
        <v>0</v>
      </c>
      <c r="M470" s="10">
        <f t="shared" si="213"/>
        <v>0</v>
      </c>
      <c r="N470" s="10">
        <f t="shared" si="213"/>
        <v>0</v>
      </c>
      <c r="O470" s="22">
        <f t="shared" si="213"/>
        <v>0</v>
      </c>
      <c r="P470" s="10">
        <f t="shared" si="213"/>
        <v>0</v>
      </c>
      <c r="Q470" s="10">
        <f t="shared" si="213"/>
        <v>0</v>
      </c>
    </row>
    <row r="471" spans="1:17" ht="64.5" thickBot="1" x14ac:dyDescent="0.25">
      <c r="A471" s="60" t="s">
        <v>436</v>
      </c>
      <c r="B471" s="61">
        <v>403</v>
      </c>
      <c r="C471" s="127" t="s">
        <v>55</v>
      </c>
      <c r="D471" s="127" t="s">
        <v>57</v>
      </c>
      <c r="E471" s="61" t="s">
        <v>437</v>
      </c>
      <c r="F471" s="61"/>
      <c r="G471" s="61">
        <f t="shared" si="214"/>
        <v>977</v>
      </c>
      <c r="H471" s="61">
        <f t="shared" si="214"/>
        <v>977</v>
      </c>
      <c r="I471" s="10"/>
      <c r="J471" s="39"/>
      <c r="K471" s="10"/>
      <c r="L471" s="10"/>
      <c r="M471" s="10"/>
      <c r="N471" s="10"/>
      <c r="O471" s="22"/>
      <c r="P471" s="10"/>
      <c r="Q471" s="10"/>
    </row>
    <row r="472" spans="1:17" ht="26.25" thickBot="1" x14ac:dyDescent="0.25">
      <c r="A472" s="79" t="s">
        <v>134</v>
      </c>
      <c r="B472" s="61">
        <v>403</v>
      </c>
      <c r="C472" s="127" t="s">
        <v>55</v>
      </c>
      <c r="D472" s="127" t="s">
        <v>57</v>
      </c>
      <c r="E472" s="61" t="s">
        <v>437</v>
      </c>
      <c r="F472" s="61">
        <v>200</v>
      </c>
      <c r="G472" s="61">
        <v>977</v>
      </c>
      <c r="H472" s="61">
        <v>977</v>
      </c>
      <c r="I472" s="10">
        <f t="shared" ref="I472:Q474" si="215">SUM(I473)</f>
        <v>430</v>
      </c>
      <c r="J472" s="39">
        <f t="shared" si="215"/>
        <v>0</v>
      </c>
      <c r="K472" s="10">
        <f t="shared" si="215"/>
        <v>0</v>
      </c>
      <c r="L472" s="10">
        <f t="shared" si="215"/>
        <v>0</v>
      </c>
      <c r="M472" s="10">
        <f t="shared" si="215"/>
        <v>0</v>
      </c>
      <c r="N472" s="10">
        <f t="shared" si="215"/>
        <v>0</v>
      </c>
      <c r="O472" s="22">
        <f t="shared" si="215"/>
        <v>0</v>
      </c>
      <c r="P472" s="10">
        <f t="shared" si="215"/>
        <v>0</v>
      </c>
      <c r="Q472" s="10">
        <f t="shared" si="215"/>
        <v>0</v>
      </c>
    </row>
    <row r="473" spans="1:17" thickBot="1" x14ac:dyDescent="0.25">
      <c r="A473" s="113" t="s">
        <v>321</v>
      </c>
      <c r="B473" s="58">
        <v>403</v>
      </c>
      <c r="C473" s="126" t="s">
        <v>55</v>
      </c>
      <c r="D473" s="126" t="s">
        <v>57</v>
      </c>
      <c r="E473" s="58" t="s">
        <v>33</v>
      </c>
      <c r="F473" s="58"/>
      <c r="G473" s="58">
        <f t="shared" ref="G473:H475" si="216">G474</f>
        <v>266.39999999999998</v>
      </c>
      <c r="H473" s="58">
        <f t="shared" si="216"/>
        <v>0</v>
      </c>
      <c r="I473" s="10">
        <f t="shared" si="215"/>
        <v>430</v>
      </c>
      <c r="J473" s="39">
        <f t="shared" si="215"/>
        <v>0</v>
      </c>
      <c r="K473" s="10">
        <f t="shared" si="215"/>
        <v>0</v>
      </c>
      <c r="L473" s="10">
        <f t="shared" si="215"/>
        <v>0</v>
      </c>
      <c r="M473" s="10">
        <f t="shared" si="215"/>
        <v>0</v>
      </c>
      <c r="N473" s="10">
        <f t="shared" si="215"/>
        <v>0</v>
      </c>
      <c r="O473" s="22">
        <f t="shared" si="215"/>
        <v>0</v>
      </c>
      <c r="P473" s="10">
        <f t="shared" si="215"/>
        <v>0</v>
      </c>
      <c r="Q473" s="10">
        <f t="shared" si="215"/>
        <v>0</v>
      </c>
    </row>
    <row r="474" spans="1:17" ht="26.25" thickBot="1" x14ac:dyDescent="0.25">
      <c r="A474" s="86" t="s">
        <v>438</v>
      </c>
      <c r="B474" s="61">
        <v>403</v>
      </c>
      <c r="C474" s="127" t="s">
        <v>55</v>
      </c>
      <c r="D474" s="127" t="s">
        <v>57</v>
      </c>
      <c r="E474" s="61" t="s">
        <v>439</v>
      </c>
      <c r="F474" s="61"/>
      <c r="G474" s="61">
        <f t="shared" si="216"/>
        <v>266.39999999999998</v>
      </c>
      <c r="H474" s="61">
        <f t="shared" si="216"/>
        <v>0</v>
      </c>
      <c r="I474" s="10">
        <f t="shared" si="215"/>
        <v>430</v>
      </c>
      <c r="J474" s="39">
        <f t="shared" si="215"/>
        <v>0</v>
      </c>
      <c r="K474" s="10">
        <f t="shared" si="215"/>
        <v>0</v>
      </c>
      <c r="L474" s="10">
        <f t="shared" si="215"/>
        <v>0</v>
      </c>
      <c r="M474" s="10">
        <f t="shared" si="215"/>
        <v>0</v>
      </c>
      <c r="N474" s="10">
        <f t="shared" si="215"/>
        <v>0</v>
      </c>
      <c r="O474" s="22">
        <f t="shared" si="215"/>
        <v>0</v>
      </c>
      <c r="P474" s="10">
        <f t="shared" si="215"/>
        <v>0</v>
      </c>
      <c r="Q474" s="10">
        <f t="shared" si="215"/>
        <v>0</v>
      </c>
    </row>
    <row r="475" spans="1:17" thickBot="1" x14ac:dyDescent="0.25">
      <c r="A475" s="86" t="s">
        <v>440</v>
      </c>
      <c r="B475" s="61">
        <v>403</v>
      </c>
      <c r="C475" s="127" t="s">
        <v>55</v>
      </c>
      <c r="D475" s="127" t="s">
        <v>57</v>
      </c>
      <c r="E475" s="61" t="s">
        <v>441</v>
      </c>
      <c r="F475" s="61"/>
      <c r="G475" s="61">
        <f t="shared" si="216"/>
        <v>266.39999999999998</v>
      </c>
      <c r="H475" s="61">
        <f t="shared" si="216"/>
        <v>0</v>
      </c>
      <c r="I475" s="10">
        <v>430</v>
      </c>
      <c r="J475" s="39"/>
      <c r="K475" s="10"/>
      <c r="L475" s="10"/>
      <c r="M475" s="10"/>
      <c r="N475" s="10"/>
      <c r="O475" s="22"/>
      <c r="P475" s="10"/>
      <c r="Q475" s="10"/>
    </row>
    <row r="476" spans="1:17" ht="26.25" thickBot="1" x14ac:dyDescent="0.25">
      <c r="A476" s="79" t="s">
        <v>34</v>
      </c>
      <c r="B476" s="61">
        <v>403</v>
      </c>
      <c r="C476" s="127" t="s">
        <v>55</v>
      </c>
      <c r="D476" s="127" t="s">
        <v>57</v>
      </c>
      <c r="E476" s="61" t="s">
        <v>441</v>
      </c>
      <c r="F476" s="61">
        <v>600</v>
      </c>
      <c r="G476" s="61">
        <v>266.39999999999998</v>
      </c>
      <c r="H476" s="61">
        <v>0</v>
      </c>
      <c r="I476" s="10">
        <f t="shared" ref="I476:Q476" si="217">SUM(I477+I485)</f>
        <v>72</v>
      </c>
      <c r="J476" s="39">
        <f>SUM(J477+J485)</f>
        <v>0</v>
      </c>
      <c r="K476" s="10">
        <f t="shared" si="217"/>
        <v>0</v>
      </c>
      <c r="L476" s="10">
        <f t="shared" si="217"/>
        <v>0</v>
      </c>
      <c r="M476" s="10">
        <f t="shared" si="217"/>
        <v>0</v>
      </c>
      <c r="N476" s="10">
        <f t="shared" si="217"/>
        <v>0</v>
      </c>
      <c r="O476" s="22">
        <f t="shared" si="217"/>
        <v>0</v>
      </c>
      <c r="P476" s="10">
        <f t="shared" si="217"/>
        <v>0</v>
      </c>
      <c r="Q476" s="10">
        <f t="shared" si="217"/>
        <v>0</v>
      </c>
    </row>
    <row r="477" spans="1:17" ht="26.25" thickBot="1" x14ac:dyDescent="0.25">
      <c r="A477" s="113" t="s">
        <v>442</v>
      </c>
      <c r="B477" s="58">
        <v>403</v>
      </c>
      <c r="C477" s="126" t="s">
        <v>55</v>
      </c>
      <c r="D477" s="126" t="s">
        <v>57</v>
      </c>
      <c r="E477" s="58" t="s">
        <v>443</v>
      </c>
      <c r="F477" s="58"/>
      <c r="G477" s="58">
        <f>G478</f>
        <v>5141.7</v>
      </c>
      <c r="H477" s="58">
        <f>H478</f>
        <v>5141.7</v>
      </c>
      <c r="I477" s="10">
        <f t="shared" ref="I477:Q477" si="218">SUM(I480+I482+I478)</f>
        <v>0</v>
      </c>
      <c r="J477" s="39">
        <f>SUM(J480+J482+J478)</f>
        <v>0</v>
      </c>
      <c r="K477" s="11">
        <f t="shared" si="218"/>
        <v>0</v>
      </c>
      <c r="L477" s="11">
        <f t="shared" si="218"/>
        <v>0</v>
      </c>
      <c r="M477" s="11">
        <f t="shared" si="218"/>
        <v>0</v>
      </c>
      <c r="N477" s="11">
        <f t="shared" si="218"/>
        <v>0</v>
      </c>
      <c r="O477" s="34">
        <f t="shared" si="218"/>
        <v>0</v>
      </c>
      <c r="P477" s="11">
        <f t="shared" si="218"/>
        <v>0</v>
      </c>
      <c r="Q477" s="11">
        <f t="shared" si="218"/>
        <v>0</v>
      </c>
    </row>
    <row r="478" spans="1:17" thickBot="1" x14ac:dyDescent="0.25">
      <c r="A478" s="86" t="s">
        <v>444</v>
      </c>
      <c r="B478" s="61">
        <v>403</v>
      </c>
      <c r="C478" s="127" t="s">
        <v>55</v>
      </c>
      <c r="D478" s="127" t="s">
        <v>57</v>
      </c>
      <c r="E478" s="61" t="s">
        <v>445</v>
      </c>
      <c r="F478" s="61"/>
      <c r="G478" s="61">
        <f>G479</f>
        <v>5141.7</v>
      </c>
      <c r="H478" s="61">
        <f>H479</f>
        <v>5141.7</v>
      </c>
      <c r="I478" s="10">
        <f t="shared" ref="I478:Q478" si="219">SUM(I479:I480)</f>
        <v>0</v>
      </c>
      <c r="J478" s="39">
        <f>SUM(J479:J480)</f>
        <v>0</v>
      </c>
      <c r="K478" s="10">
        <f t="shared" si="219"/>
        <v>0</v>
      </c>
      <c r="L478" s="10">
        <f t="shared" si="219"/>
        <v>0</v>
      </c>
      <c r="M478" s="10">
        <f t="shared" si="219"/>
        <v>0</v>
      </c>
      <c r="N478" s="10">
        <f t="shared" si="219"/>
        <v>0</v>
      </c>
      <c r="O478" s="22">
        <f t="shared" si="219"/>
        <v>0</v>
      </c>
      <c r="P478" s="10">
        <f t="shared" si="219"/>
        <v>0</v>
      </c>
      <c r="Q478" s="10">
        <f t="shared" si="219"/>
        <v>0</v>
      </c>
    </row>
    <row r="479" spans="1:17" ht="26.25" thickBot="1" x14ac:dyDescent="0.25">
      <c r="A479" s="113" t="s">
        <v>156</v>
      </c>
      <c r="B479" s="58">
        <v>403</v>
      </c>
      <c r="C479" s="126" t="s">
        <v>55</v>
      </c>
      <c r="D479" s="126" t="s">
        <v>57</v>
      </c>
      <c r="E479" s="58" t="s">
        <v>446</v>
      </c>
      <c r="F479" s="58"/>
      <c r="G479" s="58">
        <f>G480+G481+G482</f>
        <v>5141.7</v>
      </c>
      <c r="H479" s="58">
        <f>H480+H481+H482</f>
        <v>5141.7</v>
      </c>
      <c r="I479" s="10"/>
      <c r="J479" s="39"/>
      <c r="K479" s="10"/>
      <c r="L479" s="10"/>
      <c r="M479" s="10"/>
      <c r="N479" s="10"/>
      <c r="O479" s="22"/>
      <c r="P479" s="10"/>
      <c r="Q479" s="10"/>
    </row>
    <row r="480" spans="1:17" ht="51.75" thickBot="1" x14ac:dyDescent="0.25">
      <c r="A480" s="79" t="s">
        <v>25</v>
      </c>
      <c r="B480" s="61">
        <v>403</v>
      </c>
      <c r="C480" s="127" t="s">
        <v>55</v>
      </c>
      <c r="D480" s="127" t="s">
        <v>57</v>
      </c>
      <c r="E480" s="61" t="s">
        <v>446</v>
      </c>
      <c r="F480" s="61">
        <v>100</v>
      </c>
      <c r="G480" s="61">
        <v>4275.2</v>
      </c>
      <c r="H480" s="61">
        <v>4275.2</v>
      </c>
      <c r="I480" s="10">
        <f t="shared" ref="I480:Q480" si="220">SUM(I481)</f>
        <v>0</v>
      </c>
      <c r="J480" s="39">
        <f t="shared" si="220"/>
        <v>0</v>
      </c>
      <c r="K480" s="10">
        <f t="shared" si="220"/>
        <v>0</v>
      </c>
      <c r="L480" s="10">
        <f t="shared" si="220"/>
        <v>0</v>
      </c>
      <c r="M480" s="10">
        <f t="shared" si="220"/>
        <v>0</v>
      </c>
      <c r="N480" s="10">
        <f t="shared" si="220"/>
        <v>0</v>
      </c>
      <c r="O480" s="22">
        <f t="shared" si="220"/>
        <v>0</v>
      </c>
      <c r="P480" s="10">
        <f t="shared" si="220"/>
        <v>0</v>
      </c>
      <c r="Q480" s="10">
        <f t="shared" si="220"/>
        <v>0</v>
      </c>
    </row>
    <row r="481" spans="1:17" ht="26.25" thickBot="1" x14ac:dyDescent="0.25">
      <c r="A481" s="111" t="s">
        <v>134</v>
      </c>
      <c r="B481" s="64">
        <v>403</v>
      </c>
      <c r="C481" s="128" t="s">
        <v>55</v>
      </c>
      <c r="D481" s="128" t="s">
        <v>57</v>
      </c>
      <c r="E481" s="64" t="s">
        <v>446</v>
      </c>
      <c r="F481" s="64">
        <v>200</v>
      </c>
      <c r="G481" s="64">
        <v>836</v>
      </c>
      <c r="H481" s="64">
        <v>836</v>
      </c>
      <c r="I481" s="10"/>
      <c r="J481" s="39"/>
      <c r="K481" s="10"/>
      <c r="L481" s="10"/>
      <c r="M481" s="10"/>
      <c r="N481" s="10"/>
      <c r="O481" s="22"/>
      <c r="P481" s="10"/>
      <c r="Q481" s="10"/>
    </row>
    <row r="482" spans="1:17" thickBot="1" x14ac:dyDescent="0.25">
      <c r="A482" s="79" t="s">
        <v>113</v>
      </c>
      <c r="B482" s="61">
        <v>403</v>
      </c>
      <c r="C482" s="127" t="s">
        <v>55</v>
      </c>
      <c r="D482" s="127" t="s">
        <v>57</v>
      </c>
      <c r="E482" s="61" t="s">
        <v>446</v>
      </c>
      <c r="F482" s="61">
        <v>800</v>
      </c>
      <c r="G482" s="61">
        <v>30.5</v>
      </c>
      <c r="H482" s="61">
        <v>30.5</v>
      </c>
      <c r="I482" s="10">
        <f t="shared" ref="I482:Q482" si="221">SUM(I483:I484)</f>
        <v>0</v>
      </c>
      <c r="J482" s="39">
        <f>SUM(J483:J484)</f>
        <v>0</v>
      </c>
      <c r="K482" s="10">
        <f t="shared" si="221"/>
        <v>0</v>
      </c>
      <c r="L482" s="10">
        <f t="shared" si="221"/>
        <v>0</v>
      </c>
      <c r="M482" s="10">
        <f t="shared" si="221"/>
        <v>0</v>
      </c>
      <c r="N482" s="10">
        <f t="shared" si="221"/>
        <v>0</v>
      </c>
      <c r="O482" s="22">
        <f t="shared" si="221"/>
        <v>0</v>
      </c>
      <c r="P482" s="10">
        <f t="shared" si="221"/>
        <v>0</v>
      </c>
      <c r="Q482" s="10">
        <f t="shared" si="221"/>
        <v>0</v>
      </c>
    </row>
    <row r="483" spans="1:17" ht="16.5" thickBot="1" x14ac:dyDescent="0.25">
      <c r="A483" s="65" t="s">
        <v>359</v>
      </c>
      <c r="B483" s="66">
        <v>403</v>
      </c>
      <c r="C483" s="130">
        <v>10</v>
      </c>
      <c r="D483" s="130"/>
      <c r="E483" s="66"/>
      <c r="F483" s="66"/>
      <c r="G483" s="66">
        <f t="shared" ref="G483:H488" si="222">G484</f>
        <v>6733</v>
      </c>
      <c r="H483" s="66">
        <f t="shared" si="222"/>
        <v>6733</v>
      </c>
      <c r="I483" s="10"/>
      <c r="J483" s="39"/>
      <c r="K483" s="10"/>
      <c r="L483" s="10"/>
      <c r="M483" s="10"/>
      <c r="N483" s="10"/>
      <c r="O483" s="22"/>
      <c r="P483" s="10"/>
      <c r="Q483" s="10"/>
    </row>
    <row r="484" spans="1:17" thickBot="1" x14ac:dyDescent="0.25">
      <c r="A484" s="121" t="s">
        <v>61</v>
      </c>
      <c r="B484" s="58">
        <v>403</v>
      </c>
      <c r="C484" s="126">
        <v>10</v>
      </c>
      <c r="D484" s="126" t="s">
        <v>53</v>
      </c>
      <c r="E484" s="61"/>
      <c r="F484" s="61"/>
      <c r="G484" s="58">
        <f t="shared" si="222"/>
        <v>6733</v>
      </c>
      <c r="H484" s="58">
        <f t="shared" si="222"/>
        <v>6733</v>
      </c>
      <c r="I484" s="10"/>
      <c r="J484" s="39"/>
      <c r="K484" s="10"/>
      <c r="L484" s="10"/>
      <c r="M484" s="10"/>
      <c r="N484" s="10"/>
      <c r="O484" s="22"/>
      <c r="P484" s="10"/>
      <c r="Q484" s="10"/>
    </row>
    <row r="485" spans="1:17" ht="51.75" thickBot="1" x14ac:dyDescent="0.25">
      <c r="A485" s="60" t="s">
        <v>150</v>
      </c>
      <c r="B485" s="61">
        <v>403</v>
      </c>
      <c r="C485" s="127">
        <v>10</v>
      </c>
      <c r="D485" s="127" t="s">
        <v>53</v>
      </c>
      <c r="E485" s="61" t="s">
        <v>151</v>
      </c>
      <c r="F485" s="61"/>
      <c r="G485" s="61">
        <f t="shared" si="222"/>
        <v>6733</v>
      </c>
      <c r="H485" s="61">
        <f t="shared" si="222"/>
        <v>6733</v>
      </c>
      <c r="I485" s="9">
        <f t="shared" ref="I485:Q486" si="223">SUM(I486)</f>
        <v>72</v>
      </c>
      <c r="J485" s="38">
        <f t="shared" si="223"/>
        <v>0</v>
      </c>
      <c r="K485" s="9">
        <f t="shared" si="223"/>
        <v>0</v>
      </c>
      <c r="L485" s="9">
        <f t="shared" si="223"/>
        <v>0</v>
      </c>
      <c r="M485" s="9">
        <f t="shared" si="223"/>
        <v>0</v>
      </c>
      <c r="N485" s="9">
        <f t="shared" si="223"/>
        <v>0</v>
      </c>
      <c r="O485" s="33">
        <f t="shared" si="223"/>
        <v>0</v>
      </c>
      <c r="P485" s="9">
        <f t="shared" si="223"/>
        <v>0</v>
      </c>
      <c r="Q485" s="9">
        <f t="shared" si="223"/>
        <v>0</v>
      </c>
    </row>
    <row r="486" spans="1:17" ht="39" thickBot="1" x14ac:dyDescent="0.25">
      <c r="A486" s="78" t="s">
        <v>360</v>
      </c>
      <c r="B486" s="64">
        <v>403</v>
      </c>
      <c r="C486" s="128">
        <v>10</v>
      </c>
      <c r="D486" s="128" t="s">
        <v>53</v>
      </c>
      <c r="E486" s="64" t="s">
        <v>361</v>
      </c>
      <c r="F486" s="64"/>
      <c r="G486" s="64">
        <f t="shared" si="222"/>
        <v>6733</v>
      </c>
      <c r="H486" s="64">
        <f t="shared" si="222"/>
        <v>6733</v>
      </c>
      <c r="I486" s="9">
        <f t="shared" si="223"/>
        <v>72</v>
      </c>
      <c r="J486" s="38">
        <f t="shared" si="223"/>
        <v>0</v>
      </c>
      <c r="K486" s="9">
        <f t="shared" si="223"/>
        <v>0</v>
      </c>
      <c r="L486" s="9">
        <f t="shared" si="223"/>
        <v>0</v>
      </c>
      <c r="M486" s="9">
        <f t="shared" si="223"/>
        <v>0</v>
      </c>
      <c r="N486" s="9">
        <f t="shared" si="223"/>
        <v>0</v>
      </c>
      <c r="O486" s="33">
        <f t="shared" si="223"/>
        <v>0</v>
      </c>
      <c r="P486" s="9">
        <f t="shared" si="223"/>
        <v>0</v>
      </c>
      <c r="Q486" s="9">
        <f t="shared" si="223"/>
        <v>0</v>
      </c>
    </row>
    <row r="487" spans="1:17" ht="47.25" customHeight="1" thickBot="1" x14ac:dyDescent="0.25">
      <c r="A487" s="86" t="s">
        <v>447</v>
      </c>
      <c r="B487" s="61">
        <v>403</v>
      </c>
      <c r="C487" s="127">
        <v>10</v>
      </c>
      <c r="D487" s="127" t="s">
        <v>53</v>
      </c>
      <c r="E487" s="61" t="s">
        <v>448</v>
      </c>
      <c r="F487" s="61"/>
      <c r="G487" s="61">
        <f t="shared" si="222"/>
        <v>6733</v>
      </c>
      <c r="H487" s="61">
        <f t="shared" si="222"/>
        <v>6733</v>
      </c>
      <c r="I487" s="10">
        <v>72</v>
      </c>
      <c r="J487" s="39"/>
      <c r="K487" s="10"/>
      <c r="L487" s="10"/>
      <c r="M487" s="10"/>
      <c r="N487" s="10"/>
      <c r="O487" s="22"/>
      <c r="P487" s="10"/>
      <c r="Q487" s="10"/>
    </row>
    <row r="488" spans="1:17" ht="51.75" customHeight="1" thickBot="1" x14ac:dyDescent="0.25">
      <c r="A488" s="86" t="s">
        <v>449</v>
      </c>
      <c r="B488" s="61">
        <v>403</v>
      </c>
      <c r="C488" s="127">
        <v>10</v>
      </c>
      <c r="D488" s="127" t="s">
        <v>53</v>
      </c>
      <c r="E488" s="61" t="s">
        <v>450</v>
      </c>
      <c r="F488" s="61"/>
      <c r="G488" s="61">
        <f t="shared" si="222"/>
        <v>6733</v>
      </c>
      <c r="H488" s="61">
        <f t="shared" si="222"/>
        <v>6733</v>
      </c>
      <c r="I488" s="10">
        <f t="shared" ref="I488:Q488" si="224">SUM(I490+I492+I495+I511)</f>
        <v>486</v>
      </c>
      <c r="J488" s="10">
        <f t="shared" si="224"/>
        <v>0</v>
      </c>
      <c r="K488" s="10">
        <f t="shared" si="224"/>
        <v>0</v>
      </c>
      <c r="L488" s="10">
        <f t="shared" si="224"/>
        <v>0</v>
      </c>
      <c r="M488" s="10">
        <f t="shared" si="224"/>
        <v>0</v>
      </c>
      <c r="N488" s="10">
        <f t="shared" si="224"/>
        <v>0</v>
      </c>
      <c r="O488" s="10">
        <f t="shared" si="224"/>
        <v>0</v>
      </c>
      <c r="P488" s="10">
        <f t="shared" si="224"/>
        <v>0</v>
      </c>
      <c r="Q488" s="10">
        <f t="shared" si="224"/>
        <v>0</v>
      </c>
    </row>
    <row r="489" spans="1:17" ht="13.5" customHeight="1" thickBot="1" x14ac:dyDescent="0.25">
      <c r="A489" s="79" t="s">
        <v>114</v>
      </c>
      <c r="B489" s="61">
        <v>403</v>
      </c>
      <c r="C489" s="127">
        <v>10</v>
      </c>
      <c r="D489" s="127" t="s">
        <v>53</v>
      </c>
      <c r="E489" s="61" t="s">
        <v>450</v>
      </c>
      <c r="F489" s="61">
        <v>300</v>
      </c>
      <c r="G489" s="61">
        <v>6733</v>
      </c>
      <c r="H489" s="61">
        <v>6733</v>
      </c>
      <c r="I489" s="10">
        <f t="shared" ref="I489:Q489" si="225">SUM(I490+I492)</f>
        <v>486</v>
      </c>
      <c r="J489" s="39">
        <f>SUM(J490+J492)</f>
        <v>0</v>
      </c>
      <c r="K489" s="10">
        <f t="shared" si="225"/>
        <v>0</v>
      </c>
      <c r="L489" s="10">
        <f t="shared" si="225"/>
        <v>0</v>
      </c>
      <c r="M489" s="10">
        <f t="shared" si="225"/>
        <v>0</v>
      </c>
      <c r="N489" s="10">
        <f t="shared" si="225"/>
        <v>0</v>
      </c>
      <c r="O489" s="22">
        <f t="shared" si="225"/>
        <v>0</v>
      </c>
      <c r="P489" s="10">
        <f t="shared" si="225"/>
        <v>0</v>
      </c>
      <c r="Q489" s="10">
        <f t="shared" si="225"/>
        <v>0</v>
      </c>
    </row>
    <row r="490" spans="1:17" ht="16.5" thickBot="1" x14ac:dyDescent="0.25">
      <c r="A490" s="117" t="s">
        <v>451</v>
      </c>
      <c r="B490" s="66">
        <v>406</v>
      </c>
      <c r="C490" s="130"/>
      <c r="D490" s="130"/>
      <c r="E490" s="66"/>
      <c r="F490" s="66"/>
      <c r="G490" s="66">
        <f t="shared" ref="G490:H494" si="226">G491</f>
        <v>803.2</v>
      </c>
      <c r="H490" s="66">
        <f t="shared" si="226"/>
        <v>803.2</v>
      </c>
      <c r="I490" s="10">
        <f t="shared" ref="I490:Q490" si="227">SUM(I491)</f>
        <v>0</v>
      </c>
      <c r="J490" s="39">
        <f t="shared" si="227"/>
        <v>0</v>
      </c>
      <c r="K490" s="10">
        <f t="shared" si="227"/>
        <v>0</v>
      </c>
      <c r="L490" s="10">
        <f t="shared" si="227"/>
        <v>0</v>
      </c>
      <c r="M490" s="10">
        <f t="shared" si="227"/>
        <v>0</v>
      </c>
      <c r="N490" s="10">
        <f t="shared" si="227"/>
        <v>0</v>
      </c>
      <c r="O490" s="22">
        <f t="shared" si="227"/>
        <v>0</v>
      </c>
      <c r="P490" s="10">
        <f t="shared" si="227"/>
        <v>0</v>
      </c>
      <c r="Q490" s="10">
        <f t="shared" si="227"/>
        <v>0</v>
      </c>
    </row>
    <row r="491" spans="1:17" thickBot="1" x14ac:dyDescent="0.25">
      <c r="A491" s="120" t="s">
        <v>127</v>
      </c>
      <c r="B491" s="119">
        <v>406</v>
      </c>
      <c r="C491" s="148" t="s">
        <v>50</v>
      </c>
      <c r="D491" s="148"/>
      <c r="E491" s="119"/>
      <c r="F491" s="119"/>
      <c r="G491" s="119">
        <f t="shared" si="226"/>
        <v>803.2</v>
      </c>
      <c r="H491" s="119">
        <f t="shared" si="226"/>
        <v>803.2</v>
      </c>
      <c r="I491" s="10"/>
      <c r="J491" s="39"/>
      <c r="K491" s="10"/>
      <c r="L491" s="10"/>
      <c r="M491" s="10"/>
      <c r="N491" s="10"/>
      <c r="O491" s="22"/>
      <c r="P491" s="10"/>
      <c r="Q491" s="10"/>
    </row>
    <row r="492" spans="1:17" ht="26.25" thickBot="1" x14ac:dyDescent="0.25">
      <c r="A492" s="86" t="s">
        <v>108</v>
      </c>
      <c r="B492" s="61">
        <v>406</v>
      </c>
      <c r="C492" s="127" t="s">
        <v>50</v>
      </c>
      <c r="D492" s="127" t="s">
        <v>109</v>
      </c>
      <c r="E492" s="61"/>
      <c r="F492" s="61"/>
      <c r="G492" s="61">
        <f t="shared" si="226"/>
        <v>803.2</v>
      </c>
      <c r="H492" s="61">
        <f t="shared" si="226"/>
        <v>803.2</v>
      </c>
      <c r="I492" s="10">
        <f t="shared" ref="I492:Q493" si="228">SUM(I493)</f>
        <v>486</v>
      </c>
      <c r="J492" s="39">
        <f t="shared" si="228"/>
        <v>0</v>
      </c>
      <c r="K492" s="11">
        <f t="shared" si="228"/>
        <v>0</v>
      </c>
      <c r="L492" s="11">
        <f t="shared" si="228"/>
        <v>0</v>
      </c>
      <c r="M492" s="11">
        <f t="shared" si="228"/>
        <v>0</v>
      </c>
      <c r="N492" s="11">
        <f t="shared" si="228"/>
        <v>0</v>
      </c>
      <c r="O492" s="34">
        <f t="shared" si="228"/>
        <v>0</v>
      </c>
      <c r="P492" s="11">
        <f t="shared" si="228"/>
        <v>0</v>
      </c>
      <c r="Q492" s="11">
        <f t="shared" si="228"/>
        <v>0</v>
      </c>
    </row>
    <row r="493" spans="1:17" ht="24" customHeight="1" thickBot="1" x14ac:dyDescent="0.25">
      <c r="A493" s="86" t="s">
        <v>100</v>
      </c>
      <c r="B493" s="61">
        <v>406</v>
      </c>
      <c r="C493" s="127" t="s">
        <v>50</v>
      </c>
      <c r="D493" s="127" t="s">
        <v>109</v>
      </c>
      <c r="E493" s="61" t="s">
        <v>129</v>
      </c>
      <c r="F493" s="61"/>
      <c r="G493" s="61">
        <f t="shared" si="226"/>
        <v>803.2</v>
      </c>
      <c r="H493" s="61">
        <f t="shared" si="226"/>
        <v>803.2</v>
      </c>
      <c r="I493" s="10">
        <f t="shared" si="228"/>
        <v>486</v>
      </c>
      <c r="J493" s="39">
        <f t="shared" si="228"/>
        <v>0</v>
      </c>
      <c r="K493" s="11">
        <f t="shared" si="228"/>
        <v>0</v>
      </c>
      <c r="L493" s="11">
        <f t="shared" si="228"/>
        <v>0</v>
      </c>
      <c r="M493" s="11">
        <f t="shared" si="228"/>
        <v>0</v>
      </c>
      <c r="N493" s="11">
        <f t="shared" si="228"/>
        <v>0</v>
      </c>
      <c r="O493" s="34">
        <f t="shared" si="228"/>
        <v>0</v>
      </c>
      <c r="P493" s="11">
        <f t="shared" si="228"/>
        <v>0</v>
      </c>
      <c r="Q493" s="11">
        <f t="shared" si="228"/>
        <v>0</v>
      </c>
    </row>
    <row r="494" spans="1:17" ht="21" customHeight="1" thickBot="1" x14ac:dyDescent="0.25">
      <c r="A494" s="86" t="s">
        <v>452</v>
      </c>
      <c r="B494" s="61">
        <v>406</v>
      </c>
      <c r="C494" s="127" t="s">
        <v>50</v>
      </c>
      <c r="D494" s="127" t="s">
        <v>109</v>
      </c>
      <c r="E494" s="61" t="s">
        <v>453</v>
      </c>
      <c r="F494" s="61"/>
      <c r="G494" s="61">
        <f t="shared" si="226"/>
        <v>803.2</v>
      </c>
      <c r="H494" s="61">
        <f t="shared" si="226"/>
        <v>803.2</v>
      </c>
      <c r="I494" s="10">
        <v>486</v>
      </c>
      <c r="J494" s="39"/>
      <c r="K494" s="10"/>
      <c r="L494" s="10"/>
      <c r="M494" s="10"/>
      <c r="N494" s="10"/>
      <c r="O494" s="22"/>
      <c r="P494" s="10"/>
      <c r="Q494" s="10"/>
    </row>
    <row r="495" spans="1:17" ht="26.25" thickBot="1" x14ac:dyDescent="0.25">
      <c r="A495" s="86" t="s">
        <v>156</v>
      </c>
      <c r="B495" s="61">
        <v>406</v>
      </c>
      <c r="C495" s="127" t="s">
        <v>50</v>
      </c>
      <c r="D495" s="127" t="s">
        <v>109</v>
      </c>
      <c r="E495" s="61" t="s">
        <v>454</v>
      </c>
      <c r="F495" s="61"/>
      <c r="G495" s="61">
        <f>G496+G497</f>
        <v>803.2</v>
      </c>
      <c r="H495" s="61">
        <f>H496+H497</f>
        <v>803.2</v>
      </c>
      <c r="I495" s="10">
        <f t="shared" ref="I495:M495" si="229">SUM(I496+I499+I501+I505+I508)</f>
        <v>0</v>
      </c>
      <c r="J495" s="10">
        <f t="shared" si="229"/>
        <v>0</v>
      </c>
      <c r="K495" s="10">
        <f t="shared" si="229"/>
        <v>0</v>
      </c>
      <c r="L495" s="10">
        <f t="shared" si="229"/>
        <v>0</v>
      </c>
      <c r="M495" s="10">
        <f t="shared" si="229"/>
        <v>0</v>
      </c>
      <c r="N495" s="11">
        <f>SUM(N496+N499+N501+N505)</f>
        <v>0</v>
      </c>
      <c r="O495" s="34">
        <f>SUM(O496+O499+O501+O505)</f>
        <v>0</v>
      </c>
      <c r="P495" s="11">
        <f>SUM(P496+P499+P501+P505)</f>
        <v>0</v>
      </c>
      <c r="Q495" s="11">
        <f>SUM(Q496+Q499+Q501+Q505)</f>
        <v>0</v>
      </c>
    </row>
    <row r="496" spans="1:17" ht="51.75" thickBot="1" x14ac:dyDescent="0.25">
      <c r="A496" s="86" t="s">
        <v>25</v>
      </c>
      <c r="B496" s="61">
        <v>406</v>
      </c>
      <c r="C496" s="127" t="s">
        <v>50</v>
      </c>
      <c r="D496" s="127" t="s">
        <v>109</v>
      </c>
      <c r="E496" s="61" t="s">
        <v>454</v>
      </c>
      <c r="F496" s="61">
        <v>100</v>
      </c>
      <c r="G496" s="61">
        <v>753.2</v>
      </c>
      <c r="H496" s="61">
        <v>753.2</v>
      </c>
      <c r="I496" s="10">
        <f t="shared" ref="I496:Q496" si="230">SUM(I497+I498)</f>
        <v>0</v>
      </c>
      <c r="J496" s="39">
        <f>SUM(J497+J498)</f>
        <v>0</v>
      </c>
      <c r="K496" s="10">
        <f t="shared" si="230"/>
        <v>0</v>
      </c>
      <c r="L496" s="10">
        <f t="shared" si="230"/>
        <v>0</v>
      </c>
      <c r="M496" s="10">
        <f t="shared" si="230"/>
        <v>0</v>
      </c>
      <c r="N496" s="10">
        <f t="shared" si="230"/>
        <v>0</v>
      </c>
      <c r="O496" s="22">
        <f t="shared" si="230"/>
        <v>0</v>
      </c>
      <c r="P496" s="10">
        <f t="shared" si="230"/>
        <v>0</v>
      </c>
      <c r="Q496" s="10">
        <f t="shared" si="230"/>
        <v>0</v>
      </c>
    </row>
    <row r="497" spans="1:17" ht="26.25" thickBot="1" x14ac:dyDescent="0.25">
      <c r="A497" s="79" t="s">
        <v>134</v>
      </c>
      <c r="B497" s="61">
        <v>406</v>
      </c>
      <c r="C497" s="127" t="s">
        <v>50</v>
      </c>
      <c r="D497" s="127" t="s">
        <v>109</v>
      </c>
      <c r="E497" s="61" t="s">
        <v>454</v>
      </c>
      <c r="F497" s="61">
        <v>200</v>
      </c>
      <c r="G497" s="61">
        <v>50</v>
      </c>
      <c r="H497" s="61">
        <v>50</v>
      </c>
      <c r="I497" s="10"/>
      <c r="J497" s="39"/>
      <c r="K497" s="10"/>
      <c r="L497" s="10"/>
      <c r="M497" s="10"/>
      <c r="N497" s="10"/>
      <c r="O497" s="22"/>
      <c r="P497" s="10"/>
      <c r="Q497" s="10"/>
    </row>
    <row r="498" spans="1:17" ht="32.25" thickBot="1" x14ac:dyDescent="0.25">
      <c r="A498" s="65" t="s">
        <v>455</v>
      </c>
      <c r="B498" s="66">
        <v>872</v>
      </c>
      <c r="C498" s="130"/>
      <c r="D498" s="130"/>
      <c r="E498" s="66"/>
      <c r="F498" s="66"/>
      <c r="G498" s="66">
        <f>G499+G514+G521+G542+G556+G548</f>
        <v>13206.800000000001</v>
      </c>
      <c r="H498" s="66">
        <f>H499+H514+H521+H542+H556+H548</f>
        <v>12995.699999999999</v>
      </c>
      <c r="I498" s="10"/>
      <c r="J498" s="39"/>
      <c r="K498" s="10"/>
      <c r="L498" s="10"/>
      <c r="M498" s="10"/>
      <c r="N498" s="10"/>
      <c r="O498" s="22"/>
      <c r="P498" s="10"/>
      <c r="Q498" s="10"/>
    </row>
    <row r="499" spans="1:17" ht="16.5" thickBot="1" x14ac:dyDescent="0.25">
      <c r="A499" s="112" t="s">
        <v>127</v>
      </c>
      <c r="B499" s="66">
        <v>872</v>
      </c>
      <c r="C499" s="130" t="s">
        <v>50</v>
      </c>
      <c r="D499" s="130"/>
      <c r="E499" s="66"/>
      <c r="F499" s="66"/>
      <c r="G499" s="66">
        <f>G500+G507</f>
        <v>6170.4</v>
      </c>
      <c r="H499" s="66">
        <f>H500+H507</f>
        <v>6170.4</v>
      </c>
      <c r="I499" s="10">
        <f t="shared" ref="I499:Q499" si="231">SUM(I500)</f>
        <v>0</v>
      </c>
      <c r="J499" s="39">
        <f t="shared" si="231"/>
        <v>0</v>
      </c>
      <c r="K499" s="10">
        <f t="shared" si="231"/>
        <v>0</v>
      </c>
      <c r="L499" s="10">
        <f t="shared" si="231"/>
        <v>0</v>
      </c>
      <c r="M499" s="10">
        <f t="shared" si="231"/>
        <v>0</v>
      </c>
      <c r="N499" s="10">
        <f t="shared" si="231"/>
        <v>0</v>
      </c>
      <c r="O499" s="22">
        <f t="shared" si="231"/>
        <v>0</v>
      </c>
      <c r="P499" s="10">
        <f t="shared" si="231"/>
        <v>0</v>
      </c>
      <c r="Q499" s="10">
        <f t="shared" si="231"/>
        <v>0</v>
      </c>
    </row>
    <row r="500" spans="1:17" ht="26.25" thickBot="1" x14ac:dyDescent="0.25">
      <c r="A500" s="122" t="s">
        <v>108</v>
      </c>
      <c r="B500" s="58">
        <v>872</v>
      </c>
      <c r="C500" s="126" t="s">
        <v>50</v>
      </c>
      <c r="D500" s="126" t="s">
        <v>109</v>
      </c>
      <c r="E500" s="66"/>
      <c r="F500" s="66"/>
      <c r="G500" s="58">
        <f t="shared" ref="G500:H503" si="232">G501</f>
        <v>5772.4</v>
      </c>
      <c r="H500" s="58">
        <f t="shared" si="232"/>
        <v>5772.4</v>
      </c>
      <c r="I500" s="10"/>
      <c r="J500" s="39"/>
      <c r="K500" s="10"/>
      <c r="L500" s="10"/>
      <c r="M500" s="10"/>
      <c r="N500" s="10"/>
      <c r="O500" s="22"/>
      <c r="P500" s="10"/>
      <c r="Q500" s="10"/>
    </row>
    <row r="501" spans="1:17" ht="51.75" thickBot="1" x14ac:dyDescent="0.25">
      <c r="A501" s="60" t="s">
        <v>150</v>
      </c>
      <c r="B501" s="61">
        <v>872</v>
      </c>
      <c r="C501" s="127" t="s">
        <v>50</v>
      </c>
      <c r="D501" s="127" t="s">
        <v>109</v>
      </c>
      <c r="E501" s="61" t="s">
        <v>151</v>
      </c>
      <c r="F501" s="61"/>
      <c r="G501" s="61">
        <f t="shared" si="232"/>
        <v>5772.4</v>
      </c>
      <c r="H501" s="61">
        <f t="shared" si="232"/>
        <v>5772.4</v>
      </c>
      <c r="I501" s="10">
        <f t="shared" ref="I501:Q501" si="233">SUM(I502)</f>
        <v>0</v>
      </c>
      <c r="J501" s="39">
        <f t="shared" si="233"/>
        <v>0</v>
      </c>
      <c r="K501" s="10">
        <f t="shared" si="233"/>
        <v>0</v>
      </c>
      <c r="L501" s="10">
        <f t="shared" si="233"/>
        <v>0</v>
      </c>
      <c r="M501" s="10">
        <f t="shared" si="233"/>
        <v>0</v>
      </c>
      <c r="N501" s="10">
        <f t="shared" si="233"/>
        <v>0</v>
      </c>
      <c r="O501" s="22">
        <f t="shared" si="233"/>
        <v>0</v>
      </c>
      <c r="P501" s="10">
        <f t="shared" si="233"/>
        <v>0</v>
      </c>
      <c r="Q501" s="10">
        <f t="shared" si="233"/>
        <v>0</v>
      </c>
    </row>
    <row r="502" spans="1:17" ht="39" thickBot="1" x14ac:dyDescent="0.25">
      <c r="A502" s="60" t="s">
        <v>203</v>
      </c>
      <c r="B502" s="61">
        <v>872</v>
      </c>
      <c r="C502" s="127" t="s">
        <v>50</v>
      </c>
      <c r="D502" s="127" t="s">
        <v>109</v>
      </c>
      <c r="E502" s="61" t="s">
        <v>204</v>
      </c>
      <c r="F502" s="61"/>
      <c r="G502" s="61">
        <f t="shared" si="232"/>
        <v>5772.4</v>
      </c>
      <c r="H502" s="61">
        <f t="shared" si="232"/>
        <v>5772.4</v>
      </c>
      <c r="I502" s="10"/>
      <c r="J502" s="39"/>
      <c r="K502" s="10"/>
      <c r="L502" s="10"/>
      <c r="M502" s="10"/>
      <c r="N502" s="10"/>
      <c r="O502" s="22"/>
      <c r="P502" s="10"/>
      <c r="Q502" s="10"/>
    </row>
    <row r="503" spans="1:17" ht="26.25" thickBot="1" x14ac:dyDescent="0.25">
      <c r="A503" s="60" t="s">
        <v>456</v>
      </c>
      <c r="B503" s="61">
        <v>872</v>
      </c>
      <c r="C503" s="127" t="s">
        <v>50</v>
      </c>
      <c r="D503" s="127" t="s">
        <v>109</v>
      </c>
      <c r="E503" s="61" t="s">
        <v>457</v>
      </c>
      <c r="F503" s="61"/>
      <c r="G503" s="61">
        <f t="shared" si="232"/>
        <v>5772.4</v>
      </c>
      <c r="H503" s="61">
        <f t="shared" si="232"/>
        <v>5772.4</v>
      </c>
      <c r="I503" s="10">
        <f t="shared" ref="I503:Q503" si="234">SUM(I504)</f>
        <v>0</v>
      </c>
      <c r="J503" s="39">
        <f t="shared" si="234"/>
        <v>0</v>
      </c>
      <c r="K503" s="10">
        <f t="shared" si="234"/>
        <v>0</v>
      </c>
      <c r="L503" s="10">
        <f t="shared" si="234"/>
        <v>0</v>
      </c>
      <c r="M503" s="10">
        <f t="shared" si="234"/>
        <v>0</v>
      </c>
      <c r="N503" s="10">
        <f t="shared" si="234"/>
        <v>0</v>
      </c>
      <c r="O503" s="22">
        <f t="shared" si="234"/>
        <v>0</v>
      </c>
      <c r="P503" s="10">
        <f t="shared" si="234"/>
        <v>0</v>
      </c>
      <c r="Q503" s="10">
        <f t="shared" si="234"/>
        <v>0</v>
      </c>
    </row>
    <row r="504" spans="1:17" ht="39" thickBot="1" x14ac:dyDescent="0.25">
      <c r="A504" s="60" t="s">
        <v>458</v>
      </c>
      <c r="B504" s="61">
        <v>872</v>
      </c>
      <c r="C504" s="127" t="s">
        <v>50</v>
      </c>
      <c r="D504" s="127" t="s">
        <v>109</v>
      </c>
      <c r="E504" s="61" t="s">
        <v>459</v>
      </c>
      <c r="F504" s="61"/>
      <c r="G504" s="61">
        <f>G505+G506</f>
        <v>5772.4</v>
      </c>
      <c r="H504" s="61">
        <f>H505+H506</f>
        <v>5772.4</v>
      </c>
      <c r="I504" s="10"/>
      <c r="J504" s="39"/>
      <c r="K504" s="10"/>
      <c r="L504" s="10"/>
      <c r="M504" s="10"/>
      <c r="N504" s="10"/>
      <c r="O504" s="22"/>
      <c r="P504" s="10"/>
      <c r="Q504" s="10"/>
    </row>
    <row r="505" spans="1:17" ht="51.75" thickBot="1" x14ac:dyDescent="0.25">
      <c r="A505" s="111" t="s">
        <v>25</v>
      </c>
      <c r="B505" s="64">
        <v>872</v>
      </c>
      <c r="C505" s="128" t="s">
        <v>50</v>
      </c>
      <c r="D505" s="128" t="s">
        <v>109</v>
      </c>
      <c r="E505" s="64" t="s">
        <v>459</v>
      </c>
      <c r="F505" s="64">
        <v>100</v>
      </c>
      <c r="G505" s="64">
        <v>5354.4</v>
      </c>
      <c r="H505" s="64">
        <v>5354.4</v>
      </c>
      <c r="I505" s="10">
        <f t="shared" ref="I505:Q505" si="235">SUM(I506+I507)</f>
        <v>0</v>
      </c>
      <c r="J505" s="39">
        <f>SUM(J506+J507)</f>
        <v>0</v>
      </c>
      <c r="K505" s="10">
        <f t="shared" si="235"/>
        <v>0</v>
      </c>
      <c r="L505" s="10">
        <f t="shared" si="235"/>
        <v>0</v>
      </c>
      <c r="M505" s="10">
        <f t="shared" si="235"/>
        <v>0</v>
      </c>
      <c r="N505" s="10">
        <f t="shared" si="235"/>
        <v>0</v>
      </c>
      <c r="O505" s="22">
        <f t="shared" si="235"/>
        <v>0</v>
      </c>
      <c r="P505" s="10">
        <f t="shared" si="235"/>
        <v>0</v>
      </c>
      <c r="Q505" s="10">
        <f t="shared" si="235"/>
        <v>0</v>
      </c>
    </row>
    <row r="506" spans="1:17" ht="26.25" thickBot="1" x14ac:dyDescent="0.25">
      <c r="A506" s="79" t="s">
        <v>134</v>
      </c>
      <c r="B506" s="61">
        <v>872</v>
      </c>
      <c r="C506" s="127" t="s">
        <v>50</v>
      </c>
      <c r="D506" s="127" t="s">
        <v>109</v>
      </c>
      <c r="E506" s="61" t="s">
        <v>459</v>
      </c>
      <c r="F506" s="61">
        <v>200</v>
      </c>
      <c r="G506" s="61">
        <v>418</v>
      </c>
      <c r="H506" s="61">
        <v>418</v>
      </c>
      <c r="I506" s="10"/>
      <c r="J506" s="39"/>
      <c r="K506" s="10"/>
      <c r="L506" s="10"/>
      <c r="M506" s="10"/>
      <c r="N506" s="10"/>
      <c r="O506" s="22"/>
      <c r="P506" s="10"/>
      <c r="Q506" s="10"/>
    </row>
    <row r="507" spans="1:17" thickBot="1" x14ac:dyDescent="0.25">
      <c r="A507" s="57" t="s">
        <v>5</v>
      </c>
      <c r="B507" s="58">
        <v>872</v>
      </c>
      <c r="C507" s="126" t="s">
        <v>50</v>
      </c>
      <c r="D507" s="58">
        <v>11</v>
      </c>
      <c r="E507" s="58"/>
      <c r="F507" s="58"/>
      <c r="G507" s="58">
        <f>G508</f>
        <v>398</v>
      </c>
      <c r="H507" s="58">
        <f>H508</f>
        <v>398</v>
      </c>
      <c r="I507" s="10"/>
      <c r="J507" s="39"/>
      <c r="K507" s="10"/>
      <c r="L507" s="10"/>
      <c r="M507" s="10"/>
      <c r="N507" s="10"/>
      <c r="O507" s="22"/>
      <c r="P507" s="10"/>
      <c r="Q507" s="10"/>
    </row>
    <row r="508" spans="1:17" thickBot="1" x14ac:dyDescent="0.25">
      <c r="A508" s="60" t="s">
        <v>100</v>
      </c>
      <c r="B508" s="61">
        <v>872</v>
      </c>
      <c r="C508" s="127" t="s">
        <v>50</v>
      </c>
      <c r="D508" s="61">
        <v>11</v>
      </c>
      <c r="E508" s="61" t="s">
        <v>129</v>
      </c>
      <c r="F508" s="61"/>
      <c r="G508" s="61">
        <f>G509</f>
        <v>398</v>
      </c>
      <c r="H508" s="61">
        <f>H509</f>
        <v>398</v>
      </c>
      <c r="I508" s="10">
        <f t="shared" ref="I508:M508" si="236">SUM(I509:I510)</f>
        <v>0</v>
      </c>
      <c r="J508" s="10">
        <f t="shared" si="236"/>
        <v>0</v>
      </c>
      <c r="K508" s="10">
        <f t="shared" si="236"/>
        <v>0</v>
      </c>
      <c r="L508" s="10">
        <f t="shared" si="236"/>
        <v>0</v>
      </c>
      <c r="M508" s="10">
        <f t="shared" si="236"/>
        <v>0</v>
      </c>
      <c r="N508" s="10"/>
      <c r="O508" s="22"/>
      <c r="P508" s="10"/>
      <c r="Q508" s="10"/>
    </row>
    <row r="509" spans="1:17" ht="15" customHeight="1" thickBot="1" x14ac:dyDescent="0.25">
      <c r="A509" s="86" t="s">
        <v>139</v>
      </c>
      <c r="B509" s="61">
        <v>872</v>
      </c>
      <c r="C509" s="127" t="s">
        <v>50</v>
      </c>
      <c r="D509" s="61">
        <v>11</v>
      </c>
      <c r="E509" s="61" t="s">
        <v>140</v>
      </c>
      <c r="F509" s="61"/>
      <c r="G509" s="61">
        <f>G510+G512</f>
        <v>398</v>
      </c>
      <c r="H509" s="61">
        <f>H510+H512</f>
        <v>398</v>
      </c>
      <c r="I509" s="10"/>
      <c r="J509" s="39"/>
      <c r="K509" s="10"/>
      <c r="L509" s="10"/>
      <c r="M509" s="10"/>
      <c r="N509" s="10"/>
      <c r="O509" s="22"/>
      <c r="P509" s="10"/>
      <c r="Q509" s="10"/>
    </row>
    <row r="510" spans="1:17" ht="0.75" hidden="1" customHeight="1" thickBot="1" x14ac:dyDescent="0.25">
      <c r="A510" s="60" t="s">
        <v>460</v>
      </c>
      <c r="B510" s="61">
        <v>872</v>
      </c>
      <c r="C510" s="127" t="s">
        <v>50</v>
      </c>
      <c r="D510" s="61">
        <v>11</v>
      </c>
      <c r="E510" s="61" t="s">
        <v>461</v>
      </c>
      <c r="F510" s="61"/>
      <c r="G510" s="61">
        <f>G511</f>
        <v>0</v>
      </c>
      <c r="H510" s="61">
        <f>H511</f>
        <v>0</v>
      </c>
      <c r="I510" s="10"/>
      <c r="J510" s="39"/>
      <c r="K510" s="10"/>
      <c r="L510" s="10"/>
      <c r="M510" s="10"/>
      <c r="N510" s="10"/>
      <c r="O510" s="22"/>
      <c r="P510" s="10"/>
      <c r="Q510" s="10"/>
    </row>
    <row r="511" spans="1:17" hidden="1" thickBot="1" x14ac:dyDescent="0.25">
      <c r="A511" s="62" t="s">
        <v>113</v>
      </c>
      <c r="B511" s="61">
        <v>872</v>
      </c>
      <c r="C511" s="127" t="s">
        <v>50</v>
      </c>
      <c r="D511" s="61">
        <v>11</v>
      </c>
      <c r="E511" s="61" t="s">
        <v>461</v>
      </c>
      <c r="F511" s="61">
        <v>800</v>
      </c>
      <c r="G511" s="61">
        <v>0</v>
      </c>
      <c r="H511" s="61">
        <v>0</v>
      </c>
      <c r="I511" s="10">
        <f t="shared" ref="I511:Q511" si="237">SUM(I512)</f>
        <v>0</v>
      </c>
      <c r="J511" s="10">
        <f t="shared" si="237"/>
        <v>0</v>
      </c>
      <c r="K511" s="10">
        <f t="shared" si="237"/>
        <v>0</v>
      </c>
      <c r="L511" s="10">
        <f t="shared" si="237"/>
        <v>0</v>
      </c>
      <c r="M511" s="10">
        <f t="shared" si="237"/>
        <v>0</v>
      </c>
      <c r="N511" s="10">
        <f t="shared" si="237"/>
        <v>0</v>
      </c>
      <c r="O511" s="10">
        <f t="shared" si="237"/>
        <v>0</v>
      </c>
      <c r="P511" s="10">
        <f t="shared" si="237"/>
        <v>0</v>
      </c>
      <c r="Q511" s="10">
        <f t="shared" si="237"/>
        <v>0</v>
      </c>
    </row>
    <row r="512" spans="1:17" ht="26.25" thickBot="1" x14ac:dyDescent="0.25">
      <c r="A512" s="60" t="s">
        <v>462</v>
      </c>
      <c r="B512" s="61">
        <v>872</v>
      </c>
      <c r="C512" s="127" t="s">
        <v>50</v>
      </c>
      <c r="D512" s="61">
        <v>11</v>
      </c>
      <c r="E512" s="61" t="s">
        <v>463</v>
      </c>
      <c r="F512" s="61"/>
      <c r="G512" s="61">
        <f>G513</f>
        <v>398</v>
      </c>
      <c r="H512" s="61">
        <f>H513</f>
        <v>398</v>
      </c>
      <c r="I512" s="10">
        <f t="shared" ref="I512:Q512" si="238">SUM(I513)</f>
        <v>0</v>
      </c>
      <c r="J512" s="10">
        <f t="shared" si="238"/>
        <v>0</v>
      </c>
      <c r="K512" s="10">
        <f t="shared" si="238"/>
        <v>0</v>
      </c>
      <c r="L512" s="10">
        <f t="shared" si="238"/>
        <v>0</v>
      </c>
      <c r="M512" s="10">
        <f t="shared" si="238"/>
        <v>0</v>
      </c>
      <c r="N512" s="10">
        <f t="shared" si="238"/>
        <v>0</v>
      </c>
      <c r="O512" s="10">
        <f t="shared" si="238"/>
        <v>0</v>
      </c>
      <c r="P512" s="10">
        <f t="shared" si="238"/>
        <v>0</v>
      </c>
      <c r="Q512" s="10">
        <f t="shared" si="238"/>
        <v>0</v>
      </c>
    </row>
    <row r="513" spans="1:17" thickBot="1" x14ac:dyDescent="0.25">
      <c r="A513" s="123" t="s">
        <v>113</v>
      </c>
      <c r="B513" s="64">
        <v>872</v>
      </c>
      <c r="C513" s="128" t="s">
        <v>50</v>
      </c>
      <c r="D513" s="64">
        <v>11</v>
      </c>
      <c r="E513" s="64" t="s">
        <v>463</v>
      </c>
      <c r="F513" s="64">
        <v>800</v>
      </c>
      <c r="G513" s="64">
        <v>398</v>
      </c>
      <c r="H513" s="64">
        <v>398</v>
      </c>
      <c r="I513" s="10"/>
      <c r="J513" s="39"/>
      <c r="K513" s="10"/>
      <c r="L513" s="10"/>
      <c r="M513" s="10"/>
      <c r="N513" s="10"/>
      <c r="O513" s="22"/>
      <c r="P513" s="10"/>
      <c r="Q513" s="10"/>
    </row>
    <row r="514" spans="1:17" ht="16.5" thickBot="1" x14ac:dyDescent="0.25">
      <c r="A514" s="117" t="s">
        <v>464</v>
      </c>
      <c r="B514" s="66">
        <v>872</v>
      </c>
      <c r="C514" s="130" t="s">
        <v>51</v>
      </c>
      <c r="D514" s="66"/>
      <c r="E514" s="66"/>
      <c r="F514" s="66"/>
      <c r="G514" s="66">
        <f t="shared" ref="G514:H519" si="239">G515</f>
        <v>661.1</v>
      </c>
      <c r="H514" s="66">
        <f t="shared" si="239"/>
        <v>686</v>
      </c>
      <c r="I514" s="10">
        <f t="shared" ref="I514:Q514" si="240">SUM(I515+I555)</f>
        <v>704</v>
      </c>
      <c r="J514" s="39">
        <f t="shared" si="240"/>
        <v>0</v>
      </c>
      <c r="K514" s="11">
        <f t="shared" si="240"/>
        <v>0</v>
      </c>
      <c r="L514" s="11">
        <f t="shared" si="240"/>
        <v>0</v>
      </c>
      <c r="M514" s="11">
        <f t="shared" si="240"/>
        <v>0</v>
      </c>
      <c r="N514" s="11">
        <f t="shared" si="240"/>
        <v>0</v>
      </c>
      <c r="O514" s="34">
        <f t="shared" si="240"/>
        <v>0</v>
      </c>
      <c r="P514" s="11">
        <f t="shared" si="240"/>
        <v>0</v>
      </c>
      <c r="Q514" s="11">
        <f t="shared" si="240"/>
        <v>0</v>
      </c>
    </row>
    <row r="515" spans="1:17" thickBot="1" x14ac:dyDescent="0.25">
      <c r="A515" s="113" t="s">
        <v>73</v>
      </c>
      <c r="B515" s="58">
        <v>872</v>
      </c>
      <c r="C515" s="126" t="s">
        <v>51</v>
      </c>
      <c r="D515" s="126" t="s">
        <v>52</v>
      </c>
      <c r="E515" s="58"/>
      <c r="F515" s="58"/>
      <c r="G515" s="58">
        <f t="shared" si="239"/>
        <v>661.1</v>
      </c>
      <c r="H515" s="58">
        <f t="shared" si="239"/>
        <v>686</v>
      </c>
      <c r="I515" s="10">
        <f t="shared" ref="I515:Q515" si="241">SUM(I540+I516+I519+I523+I536+I538+I525+I527+I529+I532+I534+I542+I521+I546+I544)</f>
        <v>0</v>
      </c>
      <c r="J515" s="39">
        <f>SUM(J540+J516+J519+J523+J536+J538+J525+J527+J529+J532+J534+J542+J521+J546+J544)</f>
        <v>0</v>
      </c>
      <c r="K515" s="10">
        <f t="shared" si="241"/>
        <v>0</v>
      </c>
      <c r="L515" s="10">
        <f t="shared" si="241"/>
        <v>0</v>
      </c>
      <c r="M515" s="10">
        <f t="shared" si="241"/>
        <v>0</v>
      </c>
      <c r="N515" s="10">
        <f t="shared" si="241"/>
        <v>0</v>
      </c>
      <c r="O515" s="22">
        <f t="shared" si="241"/>
        <v>0</v>
      </c>
      <c r="P515" s="10">
        <f t="shared" si="241"/>
        <v>0</v>
      </c>
      <c r="Q515" s="10">
        <f t="shared" si="241"/>
        <v>0</v>
      </c>
    </row>
    <row r="516" spans="1:17" ht="51.75" thickBot="1" x14ac:dyDescent="0.25">
      <c r="A516" s="60" t="s">
        <v>150</v>
      </c>
      <c r="B516" s="61">
        <v>872</v>
      </c>
      <c r="C516" s="127" t="s">
        <v>51</v>
      </c>
      <c r="D516" s="127" t="s">
        <v>52</v>
      </c>
      <c r="E516" s="61" t="s">
        <v>151</v>
      </c>
      <c r="F516" s="61"/>
      <c r="G516" s="61">
        <f t="shared" si="239"/>
        <v>661.1</v>
      </c>
      <c r="H516" s="61">
        <f t="shared" si="239"/>
        <v>686</v>
      </c>
      <c r="I516" s="10">
        <f t="shared" ref="I516:Q516" si="242">SUM(I517+I518)</f>
        <v>0</v>
      </c>
      <c r="J516" s="39">
        <f>SUM(J517+J518)</f>
        <v>0</v>
      </c>
      <c r="K516" s="10">
        <f t="shared" si="242"/>
        <v>0</v>
      </c>
      <c r="L516" s="10">
        <f t="shared" si="242"/>
        <v>0</v>
      </c>
      <c r="M516" s="10">
        <f t="shared" si="242"/>
        <v>0</v>
      </c>
      <c r="N516" s="10">
        <f t="shared" si="242"/>
        <v>0</v>
      </c>
      <c r="O516" s="22">
        <f t="shared" si="242"/>
        <v>0</v>
      </c>
      <c r="P516" s="10">
        <f t="shared" si="242"/>
        <v>0</v>
      </c>
      <c r="Q516" s="10">
        <f t="shared" si="242"/>
        <v>0</v>
      </c>
    </row>
    <row r="517" spans="1:17" ht="39" thickBot="1" x14ac:dyDescent="0.25">
      <c r="A517" s="60" t="s">
        <v>203</v>
      </c>
      <c r="B517" s="61">
        <v>872</v>
      </c>
      <c r="C517" s="127" t="s">
        <v>51</v>
      </c>
      <c r="D517" s="127" t="s">
        <v>52</v>
      </c>
      <c r="E517" s="61" t="s">
        <v>204</v>
      </c>
      <c r="F517" s="61"/>
      <c r="G517" s="61">
        <f t="shared" si="239"/>
        <v>661.1</v>
      </c>
      <c r="H517" s="61">
        <f t="shared" si="239"/>
        <v>686</v>
      </c>
      <c r="I517" s="10">
        <v>0</v>
      </c>
      <c r="J517" s="39"/>
      <c r="K517" s="10"/>
      <c r="L517" s="10"/>
      <c r="M517" s="10"/>
      <c r="N517" s="10"/>
      <c r="O517" s="22"/>
      <c r="P517" s="10"/>
      <c r="Q517" s="10"/>
    </row>
    <row r="518" spans="1:17" ht="26.25" thickBot="1" x14ac:dyDescent="0.25">
      <c r="A518" s="60" t="s">
        <v>456</v>
      </c>
      <c r="B518" s="61">
        <v>872</v>
      </c>
      <c r="C518" s="127" t="s">
        <v>51</v>
      </c>
      <c r="D518" s="127" t="s">
        <v>52</v>
      </c>
      <c r="E518" s="61" t="s">
        <v>457</v>
      </c>
      <c r="F518" s="61"/>
      <c r="G518" s="61">
        <f t="shared" si="239"/>
        <v>661.1</v>
      </c>
      <c r="H518" s="61">
        <f t="shared" si="239"/>
        <v>686</v>
      </c>
      <c r="I518" s="10"/>
      <c r="J518" s="39"/>
      <c r="K518" s="10"/>
      <c r="L518" s="10"/>
      <c r="M518" s="10"/>
      <c r="N518" s="10"/>
      <c r="O518" s="22"/>
      <c r="P518" s="10"/>
      <c r="Q518" s="10"/>
    </row>
    <row r="519" spans="1:17" ht="39" thickBot="1" x14ac:dyDescent="0.25">
      <c r="A519" s="60" t="s">
        <v>465</v>
      </c>
      <c r="B519" s="61">
        <v>872</v>
      </c>
      <c r="C519" s="127" t="s">
        <v>51</v>
      </c>
      <c r="D519" s="127" t="s">
        <v>52</v>
      </c>
      <c r="E519" s="61" t="s">
        <v>466</v>
      </c>
      <c r="F519" s="61"/>
      <c r="G519" s="61">
        <f t="shared" si="239"/>
        <v>661.1</v>
      </c>
      <c r="H519" s="61">
        <f t="shared" si="239"/>
        <v>686</v>
      </c>
      <c r="I519" s="10">
        <f t="shared" ref="I519:Q519" si="243">SUM(I520)</f>
        <v>0</v>
      </c>
      <c r="J519" s="39">
        <f t="shared" si="243"/>
        <v>0</v>
      </c>
      <c r="K519" s="10">
        <f t="shared" si="243"/>
        <v>0</v>
      </c>
      <c r="L519" s="10">
        <f t="shared" si="243"/>
        <v>0</v>
      </c>
      <c r="M519" s="10">
        <f t="shared" si="243"/>
        <v>0</v>
      </c>
      <c r="N519" s="10">
        <f t="shared" si="243"/>
        <v>0</v>
      </c>
      <c r="O519" s="22">
        <f t="shared" si="243"/>
        <v>0</v>
      </c>
      <c r="P519" s="10">
        <f t="shared" si="243"/>
        <v>0</v>
      </c>
      <c r="Q519" s="10">
        <f t="shared" si="243"/>
        <v>0</v>
      </c>
    </row>
    <row r="520" spans="1:17" thickBot="1" x14ac:dyDescent="0.25">
      <c r="A520" s="62" t="s">
        <v>78</v>
      </c>
      <c r="B520" s="61">
        <v>872</v>
      </c>
      <c r="C520" s="127" t="s">
        <v>51</v>
      </c>
      <c r="D520" s="127" t="s">
        <v>52</v>
      </c>
      <c r="E520" s="61" t="s">
        <v>466</v>
      </c>
      <c r="F520" s="61">
        <v>500</v>
      </c>
      <c r="G520" s="61">
        <v>661.1</v>
      </c>
      <c r="H520" s="61">
        <v>686</v>
      </c>
      <c r="I520" s="10"/>
      <c r="J520" s="39"/>
      <c r="K520" s="10"/>
      <c r="L520" s="10"/>
      <c r="M520" s="10"/>
      <c r="N520" s="10"/>
      <c r="O520" s="22"/>
      <c r="P520" s="10"/>
      <c r="Q520" s="24"/>
    </row>
    <row r="521" spans="1:17" ht="16.5" thickBot="1" x14ac:dyDescent="0.25">
      <c r="A521" s="117" t="s">
        <v>467</v>
      </c>
      <c r="B521" s="66">
        <v>872</v>
      </c>
      <c r="C521" s="130" t="s">
        <v>53</v>
      </c>
      <c r="D521" s="66"/>
      <c r="E521" s="66"/>
      <c r="F521" s="66"/>
      <c r="G521" s="66">
        <f>G522+G536</f>
        <v>313</v>
      </c>
      <c r="H521" s="66">
        <f>H522+H536</f>
        <v>313</v>
      </c>
      <c r="I521" s="10">
        <f t="shared" ref="I521:Q521" si="244">SUM(I522)</f>
        <v>0</v>
      </c>
      <c r="J521" s="39">
        <f t="shared" si="244"/>
        <v>0</v>
      </c>
      <c r="K521" s="10">
        <f t="shared" si="244"/>
        <v>0</v>
      </c>
      <c r="L521" s="10">
        <f t="shared" si="244"/>
        <v>0</v>
      </c>
      <c r="M521" s="10">
        <f t="shared" si="244"/>
        <v>0</v>
      </c>
      <c r="N521" s="10">
        <f t="shared" si="244"/>
        <v>0</v>
      </c>
      <c r="O521" s="22">
        <f t="shared" si="244"/>
        <v>0</v>
      </c>
      <c r="P521" s="10">
        <f t="shared" si="244"/>
        <v>0</v>
      </c>
      <c r="Q521" s="10">
        <f t="shared" si="244"/>
        <v>0</v>
      </c>
    </row>
    <row r="522" spans="1:17" thickBot="1" x14ac:dyDescent="0.25">
      <c r="A522" s="120" t="s">
        <v>16</v>
      </c>
      <c r="B522" s="119">
        <v>872</v>
      </c>
      <c r="C522" s="148" t="s">
        <v>53</v>
      </c>
      <c r="D522" s="148" t="s">
        <v>50</v>
      </c>
      <c r="E522" s="119"/>
      <c r="F522" s="119"/>
      <c r="G522" s="119">
        <f>G523+G531</f>
        <v>47</v>
      </c>
      <c r="H522" s="119">
        <f>H523+H531</f>
        <v>47</v>
      </c>
      <c r="I522" s="10"/>
      <c r="J522" s="39"/>
      <c r="K522" s="10"/>
      <c r="L522" s="10"/>
      <c r="M522" s="10"/>
      <c r="N522" s="10"/>
      <c r="O522" s="22"/>
      <c r="P522" s="10"/>
      <c r="Q522" s="10"/>
    </row>
    <row r="523" spans="1:17" ht="39" thickBot="1" x14ac:dyDescent="0.25">
      <c r="A523" s="86" t="s">
        <v>167</v>
      </c>
      <c r="B523" s="61">
        <v>872</v>
      </c>
      <c r="C523" s="127" t="s">
        <v>53</v>
      </c>
      <c r="D523" s="127" t="s">
        <v>50</v>
      </c>
      <c r="E523" s="61" t="s">
        <v>91</v>
      </c>
      <c r="F523" s="61"/>
      <c r="G523" s="61">
        <f>G524</f>
        <v>7</v>
      </c>
      <c r="H523" s="61">
        <f>H524</f>
        <v>7</v>
      </c>
      <c r="I523" s="10">
        <f t="shared" ref="I523:Q523" si="245">SUM(I524)</f>
        <v>0</v>
      </c>
      <c r="J523" s="39">
        <f t="shared" si="245"/>
        <v>0</v>
      </c>
      <c r="K523" s="10">
        <f t="shared" si="245"/>
        <v>0</v>
      </c>
      <c r="L523" s="10">
        <f t="shared" si="245"/>
        <v>0</v>
      </c>
      <c r="M523" s="10">
        <f t="shared" si="245"/>
        <v>0</v>
      </c>
      <c r="N523" s="10">
        <f t="shared" si="245"/>
        <v>0</v>
      </c>
      <c r="O523" s="22">
        <f t="shared" si="245"/>
        <v>0</v>
      </c>
      <c r="P523" s="10">
        <f t="shared" si="245"/>
        <v>0</v>
      </c>
      <c r="Q523" s="10">
        <f t="shared" si="245"/>
        <v>0</v>
      </c>
    </row>
    <row r="524" spans="1:17" thickBot="1" x14ac:dyDescent="0.25">
      <c r="A524" s="86" t="s">
        <v>321</v>
      </c>
      <c r="B524" s="61">
        <v>872</v>
      </c>
      <c r="C524" s="127" t="s">
        <v>53</v>
      </c>
      <c r="D524" s="127" t="s">
        <v>50</v>
      </c>
      <c r="E524" s="61" t="s">
        <v>33</v>
      </c>
      <c r="F524" s="61"/>
      <c r="G524" s="61">
        <f>G525+G528</f>
        <v>7</v>
      </c>
      <c r="H524" s="61">
        <f>H525+H528</f>
        <v>7</v>
      </c>
      <c r="I524" s="10"/>
      <c r="J524" s="39"/>
      <c r="K524" s="10"/>
      <c r="L524" s="10"/>
      <c r="M524" s="10"/>
      <c r="N524" s="10"/>
      <c r="O524" s="22"/>
      <c r="P524" s="10"/>
      <c r="Q524" s="10"/>
    </row>
    <row r="525" spans="1:17" ht="26.25" thickBot="1" x14ac:dyDescent="0.25">
      <c r="A525" s="86" t="s">
        <v>397</v>
      </c>
      <c r="B525" s="87">
        <v>872</v>
      </c>
      <c r="C525" s="136" t="s">
        <v>53</v>
      </c>
      <c r="D525" s="136" t="s">
        <v>50</v>
      </c>
      <c r="E525" s="87" t="s">
        <v>398</v>
      </c>
      <c r="F525" s="88"/>
      <c r="G525" s="71">
        <f>G526</f>
        <v>7</v>
      </c>
      <c r="H525" s="71">
        <f>H526</f>
        <v>7</v>
      </c>
      <c r="I525" s="10">
        <f t="shared" ref="I525:Q525" si="246">SUM(I526)</f>
        <v>0</v>
      </c>
      <c r="J525" s="39">
        <f t="shared" si="246"/>
        <v>0</v>
      </c>
      <c r="K525" s="11">
        <f t="shared" si="246"/>
        <v>0</v>
      </c>
      <c r="L525" s="11">
        <f t="shared" si="246"/>
        <v>0</v>
      </c>
      <c r="M525" s="11">
        <f t="shared" si="246"/>
        <v>0</v>
      </c>
      <c r="N525" s="11">
        <f t="shared" si="246"/>
        <v>0</v>
      </c>
      <c r="O525" s="34">
        <f t="shared" si="246"/>
        <v>0</v>
      </c>
      <c r="P525" s="11">
        <f t="shared" si="246"/>
        <v>0</v>
      </c>
      <c r="Q525" s="11">
        <f t="shared" si="246"/>
        <v>0</v>
      </c>
    </row>
    <row r="526" spans="1:17" ht="39" thickBot="1" x14ac:dyDescent="0.25">
      <c r="A526" s="99" t="s">
        <v>468</v>
      </c>
      <c r="B526" s="87">
        <v>872</v>
      </c>
      <c r="C526" s="136" t="s">
        <v>53</v>
      </c>
      <c r="D526" s="136" t="s">
        <v>50</v>
      </c>
      <c r="E526" s="87" t="s">
        <v>469</v>
      </c>
      <c r="F526" s="88"/>
      <c r="G526" s="71">
        <f>G527</f>
        <v>7</v>
      </c>
      <c r="H526" s="71">
        <f>H527</f>
        <v>7</v>
      </c>
      <c r="I526" s="10"/>
      <c r="J526" s="39"/>
      <c r="K526" s="10"/>
      <c r="L526" s="10"/>
      <c r="M526" s="10"/>
      <c r="N526" s="10"/>
      <c r="O526" s="22"/>
      <c r="P526" s="10"/>
      <c r="Q526" s="10"/>
    </row>
    <row r="527" spans="1:17" ht="14.25" customHeight="1" thickBot="1" x14ac:dyDescent="0.25">
      <c r="A527" s="86" t="s">
        <v>78</v>
      </c>
      <c r="B527" s="87">
        <v>872</v>
      </c>
      <c r="C527" s="136" t="s">
        <v>53</v>
      </c>
      <c r="D527" s="136" t="s">
        <v>50</v>
      </c>
      <c r="E527" s="87" t="s">
        <v>469</v>
      </c>
      <c r="F527" s="88">
        <v>500</v>
      </c>
      <c r="G527" s="71">
        <v>7</v>
      </c>
      <c r="H527" s="71">
        <v>7</v>
      </c>
      <c r="I527" s="10">
        <f t="shared" ref="I527:Q527" si="247">SUM(I528)</f>
        <v>0</v>
      </c>
      <c r="J527" s="39">
        <f t="shared" si="247"/>
        <v>0</v>
      </c>
      <c r="K527" s="11">
        <f t="shared" si="247"/>
        <v>0</v>
      </c>
      <c r="L527" s="11">
        <f t="shared" si="247"/>
        <v>0</v>
      </c>
      <c r="M527" s="11">
        <f t="shared" si="247"/>
        <v>0</v>
      </c>
      <c r="N527" s="11">
        <f t="shared" si="247"/>
        <v>0</v>
      </c>
      <c r="O527" s="34">
        <f t="shared" si="247"/>
        <v>0</v>
      </c>
      <c r="P527" s="11">
        <f t="shared" si="247"/>
        <v>0</v>
      </c>
      <c r="Q527" s="11">
        <f t="shared" si="247"/>
        <v>0</v>
      </c>
    </row>
    <row r="528" spans="1:17" ht="26.25" hidden="1" thickBot="1" x14ac:dyDescent="0.25">
      <c r="A528" s="86" t="s">
        <v>470</v>
      </c>
      <c r="B528" s="61">
        <v>872</v>
      </c>
      <c r="C528" s="127" t="s">
        <v>53</v>
      </c>
      <c r="D528" s="127" t="s">
        <v>50</v>
      </c>
      <c r="E528" s="61" t="s">
        <v>471</v>
      </c>
      <c r="F528" s="61"/>
      <c r="G528" s="61">
        <f>G529</f>
        <v>0</v>
      </c>
      <c r="H528" s="61">
        <f>H529</f>
        <v>0</v>
      </c>
      <c r="I528" s="10"/>
      <c r="J528" s="39"/>
      <c r="K528" s="10"/>
      <c r="L528" s="10"/>
      <c r="M528" s="10"/>
      <c r="N528" s="10"/>
      <c r="O528" s="22"/>
      <c r="P528" s="10"/>
      <c r="Q528" s="10"/>
    </row>
    <row r="529" spans="1:17" ht="26.25" hidden="1" thickBot="1" x14ac:dyDescent="0.25">
      <c r="A529" s="86" t="s">
        <v>399</v>
      </c>
      <c r="B529" s="61">
        <v>872</v>
      </c>
      <c r="C529" s="127" t="s">
        <v>53</v>
      </c>
      <c r="D529" s="127" t="s">
        <v>50</v>
      </c>
      <c r="E529" s="61" t="s">
        <v>472</v>
      </c>
      <c r="F529" s="61"/>
      <c r="G529" s="61">
        <f>G530</f>
        <v>0</v>
      </c>
      <c r="H529" s="61">
        <f>H530</f>
        <v>0</v>
      </c>
      <c r="I529" s="10">
        <f t="shared" ref="I529:Q529" si="248">SUM(I530+I531)</f>
        <v>0</v>
      </c>
      <c r="J529" s="39">
        <f>SUM(J530+J531)</f>
        <v>0</v>
      </c>
      <c r="K529" s="10">
        <f t="shared" si="248"/>
        <v>0</v>
      </c>
      <c r="L529" s="10">
        <f t="shared" si="248"/>
        <v>0</v>
      </c>
      <c r="M529" s="10">
        <f t="shared" si="248"/>
        <v>0</v>
      </c>
      <c r="N529" s="10">
        <f t="shared" si="248"/>
        <v>0</v>
      </c>
      <c r="O529" s="22">
        <f t="shared" si="248"/>
        <v>0</v>
      </c>
      <c r="P529" s="10">
        <f t="shared" si="248"/>
        <v>0</v>
      </c>
      <c r="Q529" s="10">
        <f t="shared" si="248"/>
        <v>0</v>
      </c>
    </row>
    <row r="530" spans="1:17" hidden="1" thickBot="1" x14ac:dyDescent="0.25">
      <c r="A530" s="79" t="s">
        <v>78</v>
      </c>
      <c r="B530" s="61">
        <v>872</v>
      </c>
      <c r="C530" s="127" t="s">
        <v>53</v>
      </c>
      <c r="D530" s="127" t="s">
        <v>50</v>
      </c>
      <c r="E530" s="61" t="s">
        <v>472</v>
      </c>
      <c r="F530" s="61">
        <v>500</v>
      </c>
      <c r="G530" s="61">
        <v>0</v>
      </c>
      <c r="H530" s="61">
        <v>0</v>
      </c>
      <c r="I530" s="10"/>
      <c r="J530" s="39"/>
      <c r="K530" s="10"/>
      <c r="L530" s="10"/>
      <c r="M530" s="10"/>
      <c r="N530" s="10"/>
      <c r="O530" s="22"/>
      <c r="P530" s="10"/>
      <c r="Q530" s="10"/>
    </row>
    <row r="531" spans="1:17" ht="39" thickBot="1" x14ac:dyDescent="0.25">
      <c r="A531" s="86" t="s">
        <v>181</v>
      </c>
      <c r="B531" s="61">
        <v>872</v>
      </c>
      <c r="C531" s="127" t="s">
        <v>53</v>
      </c>
      <c r="D531" s="127" t="s">
        <v>50</v>
      </c>
      <c r="E531" s="61" t="s">
        <v>116</v>
      </c>
      <c r="F531" s="61"/>
      <c r="G531" s="61">
        <f t="shared" ref="G531:H534" si="249">G532</f>
        <v>40</v>
      </c>
      <c r="H531" s="61">
        <f t="shared" si="249"/>
        <v>40</v>
      </c>
      <c r="I531" s="10"/>
      <c r="J531" s="39"/>
      <c r="K531" s="10"/>
      <c r="L531" s="10"/>
      <c r="M531" s="10"/>
      <c r="N531" s="10"/>
      <c r="O531" s="22"/>
      <c r="P531" s="10"/>
      <c r="Q531" s="10"/>
    </row>
    <row r="532" spans="1:17" ht="26.25" thickBot="1" x14ac:dyDescent="0.25">
      <c r="A532" s="86" t="s">
        <v>182</v>
      </c>
      <c r="B532" s="61">
        <v>872</v>
      </c>
      <c r="C532" s="127" t="s">
        <v>53</v>
      </c>
      <c r="D532" s="127" t="s">
        <v>50</v>
      </c>
      <c r="E532" s="61" t="s">
        <v>0</v>
      </c>
      <c r="F532" s="61"/>
      <c r="G532" s="61">
        <f t="shared" si="249"/>
        <v>40</v>
      </c>
      <c r="H532" s="61">
        <f t="shared" si="249"/>
        <v>40</v>
      </c>
      <c r="I532" s="10">
        <f t="shared" ref="I532:Q534" si="250">SUM(I533)</f>
        <v>0</v>
      </c>
      <c r="J532" s="39">
        <f t="shared" si="250"/>
        <v>0</v>
      </c>
      <c r="K532" s="11">
        <f t="shared" si="250"/>
        <v>0</v>
      </c>
      <c r="L532" s="11">
        <f t="shared" si="250"/>
        <v>0</v>
      </c>
      <c r="M532" s="11">
        <f t="shared" si="250"/>
        <v>0</v>
      </c>
      <c r="N532" s="11">
        <f t="shared" si="250"/>
        <v>0</v>
      </c>
      <c r="O532" s="34">
        <f t="shared" si="250"/>
        <v>0</v>
      </c>
      <c r="P532" s="11">
        <f t="shared" si="250"/>
        <v>0</v>
      </c>
      <c r="Q532" s="11">
        <f t="shared" si="250"/>
        <v>0</v>
      </c>
    </row>
    <row r="533" spans="1:17" ht="26.25" thickBot="1" x14ac:dyDescent="0.25">
      <c r="A533" s="86" t="s">
        <v>470</v>
      </c>
      <c r="B533" s="61">
        <v>872</v>
      </c>
      <c r="C533" s="127" t="s">
        <v>53</v>
      </c>
      <c r="D533" s="127" t="s">
        <v>50</v>
      </c>
      <c r="E533" s="61" t="s">
        <v>17</v>
      </c>
      <c r="F533" s="61"/>
      <c r="G533" s="61">
        <f t="shared" si="249"/>
        <v>40</v>
      </c>
      <c r="H533" s="61">
        <f t="shared" si="249"/>
        <v>40</v>
      </c>
      <c r="I533" s="10"/>
      <c r="J533" s="39"/>
      <c r="K533" s="10"/>
      <c r="L533" s="10"/>
      <c r="M533" s="10"/>
      <c r="N533" s="10"/>
      <c r="O533" s="22"/>
      <c r="P533" s="10"/>
      <c r="Q533" s="10"/>
    </row>
    <row r="534" spans="1:17" ht="39" thickBot="1" x14ac:dyDescent="0.25">
      <c r="A534" s="86" t="s">
        <v>540</v>
      </c>
      <c r="B534" s="61">
        <v>872</v>
      </c>
      <c r="C534" s="127" t="s">
        <v>53</v>
      </c>
      <c r="D534" s="127" t="s">
        <v>50</v>
      </c>
      <c r="E534" s="61" t="s">
        <v>473</v>
      </c>
      <c r="F534" s="61"/>
      <c r="G534" s="61">
        <f t="shared" si="249"/>
        <v>40</v>
      </c>
      <c r="H534" s="61">
        <f t="shared" si="249"/>
        <v>40</v>
      </c>
      <c r="I534" s="10">
        <f t="shared" si="250"/>
        <v>0</v>
      </c>
      <c r="J534" s="39">
        <f t="shared" si="250"/>
        <v>0</v>
      </c>
      <c r="K534" s="11">
        <f t="shared" si="250"/>
        <v>0</v>
      </c>
      <c r="L534" s="11">
        <f t="shared" si="250"/>
        <v>0</v>
      </c>
      <c r="M534" s="11">
        <f t="shared" si="250"/>
        <v>0</v>
      </c>
      <c r="N534" s="11">
        <f t="shared" si="250"/>
        <v>0</v>
      </c>
      <c r="O534" s="34">
        <f t="shared" si="250"/>
        <v>0</v>
      </c>
      <c r="P534" s="11">
        <f t="shared" si="250"/>
        <v>0</v>
      </c>
      <c r="Q534" s="11">
        <f t="shared" si="250"/>
        <v>0</v>
      </c>
    </row>
    <row r="535" spans="1:17" thickBot="1" x14ac:dyDescent="0.25">
      <c r="A535" s="79" t="s">
        <v>78</v>
      </c>
      <c r="B535" s="61">
        <v>872</v>
      </c>
      <c r="C535" s="127" t="s">
        <v>53</v>
      </c>
      <c r="D535" s="127" t="s">
        <v>50</v>
      </c>
      <c r="E535" s="61" t="s">
        <v>473</v>
      </c>
      <c r="F535" s="61">
        <v>500</v>
      </c>
      <c r="G535" s="61">
        <v>40</v>
      </c>
      <c r="H535" s="61">
        <v>40</v>
      </c>
      <c r="I535" s="10"/>
      <c r="J535" s="39"/>
      <c r="K535" s="10"/>
      <c r="L535" s="10"/>
      <c r="M535" s="10"/>
      <c r="N535" s="10"/>
      <c r="O535" s="22"/>
      <c r="P535" s="10"/>
      <c r="Q535" s="10"/>
    </row>
    <row r="536" spans="1:17" thickBot="1" x14ac:dyDescent="0.25">
      <c r="A536" s="113" t="s">
        <v>474</v>
      </c>
      <c r="B536" s="58">
        <v>872</v>
      </c>
      <c r="C536" s="126" t="s">
        <v>53</v>
      </c>
      <c r="D536" s="126" t="s">
        <v>54</v>
      </c>
      <c r="E536" s="58"/>
      <c r="F536" s="58"/>
      <c r="G536" s="58">
        <f t="shared" ref="G536:H540" si="251">G537</f>
        <v>266</v>
      </c>
      <c r="H536" s="58">
        <f t="shared" si="251"/>
        <v>266</v>
      </c>
      <c r="I536" s="10">
        <f t="shared" ref="I536:Q536" si="252">SUM(I537)</f>
        <v>0</v>
      </c>
      <c r="J536" s="39">
        <f t="shared" si="252"/>
        <v>0</v>
      </c>
      <c r="K536" s="10">
        <f t="shared" si="252"/>
        <v>0</v>
      </c>
      <c r="L536" s="10">
        <f t="shared" si="252"/>
        <v>0</v>
      </c>
      <c r="M536" s="10">
        <f t="shared" si="252"/>
        <v>0</v>
      </c>
      <c r="N536" s="10">
        <f t="shared" si="252"/>
        <v>0</v>
      </c>
      <c r="O536" s="22">
        <f t="shared" si="252"/>
        <v>0</v>
      </c>
      <c r="P536" s="10">
        <f t="shared" si="252"/>
        <v>0</v>
      </c>
      <c r="Q536" s="10">
        <f t="shared" si="252"/>
        <v>0</v>
      </c>
    </row>
    <row r="537" spans="1:17" ht="39" thickBot="1" x14ac:dyDescent="0.25">
      <c r="A537" s="78" t="s">
        <v>242</v>
      </c>
      <c r="B537" s="64">
        <v>872</v>
      </c>
      <c r="C537" s="128" t="s">
        <v>53</v>
      </c>
      <c r="D537" s="128" t="s">
        <v>54</v>
      </c>
      <c r="E537" s="64" t="s">
        <v>120</v>
      </c>
      <c r="F537" s="64"/>
      <c r="G537" s="64">
        <f t="shared" si="251"/>
        <v>266</v>
      </c>
      <c r="H537" s="64">
        <f t="shared" si="251"/>
        <v>266</v>
      </c>
      <c r="I537" s="10"/>
      <c r="J537" s="39"/>
      <c r="K537" s="10"/>
      <c r="L537" s="10"/>
      <c r="M537" s="10"/>
      <c r="N537" s="10"/>
      <c r="O537" s="22"/>
      <c r="P537" s="10"/>
      <c r="Q537" s="10"/>
    </row>
    <row r="538" spans="1:17" ht="26.25" thickBot="1" x14ac:dyDescent="0.25">
      <c r="A538" s="86" t="s">
        <v>297</v>
      </c>
      <c r="B538" s="61">
        <v>872</v>
      </c>
      <c r="C538" s="127" t="s">
        <v>53</v>
      </c>
      <c r="D538" s="127" t="s">
        <v>54</v>
      </c>
      <c r="E538" s="61" t="s">
        <v>20</v>
      </c>
      <c r="F538" s="61"/>
      <c r="G538" s="61">
        <f t="shared" si="251"/>
        <v>266</v>
      </c>
      <c r="H538" s="61">
        <f t="shared" si="251"/>
        <v>266</v>
      </c>
      <c r="I538" s="10">
        <f t="shared" ref="I538:Q538" si="253">SUM(I539)</f>
        <v>0</v>
      </c>
      <c r="J538" s="39">
        <f t="shared" si="253"/>
        <v>0</v>
      </c>
      <c r="K538" s="10">
        <f t="shared" si="253"/>
        <v>0</v>
      </c>
      <c r="L538" s="10">
        <f t="shared" si="253"/>
        <v>0</v>
      </c>
      <c r="M538" s="10">
        <f t="shared" si="253"/>
        <v>0</v>
      </c>
      <c r="N538" s="10">
        <f t="shared" si="253"/>
        <v>0</v>
      </c>
      <c r="O538" s="22">
        <f t="shared" si="253"/>
        <v>0</v>
      </c>
      <c r="P538" s="10">
        <f t="shared" si="253"/>
        <v>0</v>
      </c>
      <c r="Q538" s="10">
        <f t="shared" si="253"/>
        <v>0</v>
      </c>
    </row>
    <row r="539" spans="1:17" ht="26.25" thickBot="1" x14ac:dyDescent="0.25">
      <c r="A539" s="86" t="s">
        <v>475</v>
      </c>
      <c r="B539" s="61">
        <v>872</v>
      </c>
      <c r="C539" s="127" t="s">
        <v>53</v>
      </c>
      <c r="D539" s="127" t="s">
        <v>54</v>
      </c>
      <c r="E539" s="61" t="s">
        <v>21</v>
      </c>
      <c r="F539" s="61"/>
      <c r="G539" s="61">
        <f t="shared" si="251"/>
        <v>266</v>
      </c>
      <c r="H539" s="61">
        <f t="shared" si="251"/>
        <v>266</v>
      </c>
      <c r="I539" s="10"/>
      <c r="J539" s="39"/>
      <c r="K539" s="10"/>
      <c r="L539" s="10"/>
      <c r="M539" s="10"/>
      <c r="N539" s="10"/>
      <c r="O539" s="22"/>
      <c r="P539" s="10"/>
      <c r="Q539" s="10"/>
    </row>
    <row r="540" spans="1:17" ht="26.25" thickBot="1" x14ac:dyDescent="0.25">
      <c r="A540" s="86" t="s">
        <v>476</v>
      </c>
      <c r="B540" s="61">
        <v>872</v>
      </c>
      <c r="C540" s="127" t="s">
        <v>53</v>
      </c>
      <c r="D540" s="127" t="s">
        <v>54</v>
      </c>
      <c r="E540" s="61" t="s">
        <v>477</v>
      </c>
      <c r="F540" s="61"/>
      <c r="G540" s="61">
        <f t="shared" si="251"/>
        <v>266</v>
      </c>
      <c r="H540" s="61">
        <f t="shared" si="251"/>
        <v>266</v>
      </c>
      <c r="I540" s="10">
        <f t="shared" ref="I540:Q540" si="254">SUM(I541)</f>
        <v>0</v>
      </c>
      <c r="J540" s="39">
        <f t="shared" si="254"/>
        <v>0</v>
      </c>
      <c r="K540" s="10">
        <f t="shared" si="254"/>
        <v>0</v>
      </c>
      <c r="L540" s="10">
        <f t="shared" si="254"/>
        <v>0</v>
      </c>
      <c r="M540" s="10">
        <f t="shared" si="254"/>
        <v>0</v>
      </c>
      <c r="N540" s="10">
        <f t="shared" si="254"/>
        <v>0</v>
      </c>
      <c r="O540" s="22">
        <f t="shared" si="254"/>
        <v>0</v>
      </c>
      <c r="P540" s="10">
        <f t="shared" si="254"/>
        <v>0</v>
      </c>
      <c r="Q540" s="10">
        <f t="shared" si="254"/>
        <v>0</v>
      </c>
    </row>
    <row r="541" spans="1:17" thickBot="1" x14ac:dyDescent="0.25">
      <c r="A541" s="79" t="s">
        <v>478</v>
      </c>
      <c r="B541" s="61">
        <v>872</v>
      </c>
      <c r="C541" s="127" t="s">
        <v>53</v>
      </c>
      <c r="D541" s="127" t="s">
        <v>54</v>
      </c>
      <c r="E541" s="61" t="s">
        <v>477</v>
      </c>
      <c r="F541" s="61">
        <v>500</v>
      </c>
      <c r="G541" s="61">
        <v>266</v>
      </c>
      <c r="H541" s="61">
        <v>266</v>
      </c>
      <c r="I541" s="10"/>
      <c r="J541" s="39"/>
      <c r="K541" s="10"/>
      <c r="L541" s="10"/>
      <c r="M541" s="10"/>
      <c r="N541" s="10"/>
      <c r="O541" s="22"/>
      <c r="P541" s="10"/>
      <c r="Q541" s="10"/>
    </row>
    <row r="542" spans="1:17" ht="16.5" thickBot="1" x14ac:dyDescent="0.25">
      <c r="A542" s="65" t="s">
        <v>276</v>
      </c>
      <c r="B542" s="66">
        <v>872</v>
      </c>
      <c r="C542" s="130" t="s">
        <v>54</v>
      </c>
      <c r="D542" s="130"/>
      <c r="E542" s="66"/>
      <c r="F542" s="66"/>
      <c r="G542" s="66">
        <f t="shared" ref="G542:H546" si="255">G543</f>
        <v>150</v>
      </c>
      <c r="H542" s="66">
        <f t="shared" si="255"/>
        <v>0</v>
      </c>
      <c r="I542" s="10">
        <f t="shared" ref="I542:Q542" si="256">SUM(I543)</f>
        <v>0</v>
      </c>
      <c r="J542" s="39">
        <f t="shared" si="256"/>
        <v>0</v>
      </c>
      <c r="K542" s="10">
        <f t="shared" si="256"/>
        <v>0</v>
      </c>
      <c r="L542" s="10">
        <f t="shared" si="256"/>
        <v>0</v>
      </c>
      <c r="M542" s="10">
        <f t="shared" si="256"/>
        <v>0</v>
      </c>
      <c r="N542" s="10">
        <f t="shared" si="256"/>
        <v>0</v>
      </c>
      <c r="O542" s="22">
        <f t="shared" si="256"/>
        <v>0</v>
      </c>
      <c r="P542" s="10">
        <f t="shared" si="256"/>
        <v>0</v>
      </c>
      <c r="Q542" s="10">
        <f t="shared" si="256"/>
        <v>0</v>
      </c>
    </row>
    <row r="543" spans="1:17" thickBot="1" x14ac:dyDescent="0.25">
      <c r="A543" s="57" t="s">
        <v>96</v>
      </c>
      <c r="B543" s="58">
        <v>872</v>
      </c>
      <c r="C543" s="126" t="s">
        <v>54</v>
      </c>
      <c r="D543" s="126" t="s">
        <v>52</v>
      </c>
      <c r="E543" s="58"/>
      <c r="F543" s="58"/>
      <c r="G543" s="58">
        <f t="shared" si="255"/>
        <v>150</v>
      </c>
      <c r="H543" s="58">
        <f t="shared" si="255"/>
        <v>0</v>
      </c>
      <c r="I543" s="10"/>
      <c r="J543" s="39"/>
      <c r="K543" s="10"/>
      <c r="L543" s="10"/>
      <c r="M543" s="14"/>
      <c r="N543" s="10"/>
      <c r="O543" s="22"/>
      <c r="P543" s="10"/>
      <c r="Q543" s="10"/>
    </row>
    <row r="544" spans="1:17" s="25" customFormat="1" ht="39" thickBot="1" x14ac:dyDescent="0.25">
      <c r="A544" s="60" t="s">
        <v>242</v>
      </c>
      <c r="B544" s="61">
        <v>872</v>
      </c>
      <c r="C544" s="127" t="s">
        <v>54</v>
      </c>
      <c r="D544" s="127" t="s">
        <v>52</v>
      </c>
      <c r="E544" s="61" t="s">
        <v>120</v>
      </c>
      <c r="F544" s="61"/>
      <c r="G544" s="61">
        <f t="shared" si="255"/>
        <v>150</v>
      </c>
      <c r="H544" s="61">
        <f t="shared" si="255"/>
        <v>0</v>
      </c>
      <c r="I544" s="10">
        <f t="shared" ref="I544:Q546" si="257">SUM(I545)</f>
        <v>0</v>
      </c>
      <c r="J544" s="41">
        <f t="shared" si="257"/>
        <v>0</v>
      </c>
      <c r="K544" s="24">
        <f t="shared" si="257"/>
        <v>0</v>
      </c>
      <c r="L544" s="24">
        <f t="shared" si="257"/>
        <v>0</v>
      </c>
      <c r="M544" s="24">
        <f t="shared" si="257"/>
        <v>0</v>
      </c>
      <c r="N544" s="24">
        <f t="shared" si="257"/>
        <v>0</v>
      </c>
      <c r="O544" s="35">
        <f t="shared" si="257"/>
        <v>0</v>
      </c>
      <c r="P544" s="24">
        <f t="shared" si="257"/>
        <v>0</v>
      </c>
      <c r="Q544" s="24">
        <f t="shared" si="257"/>
        <v>0</v>
      </c>
    </row>
    <row r="545" spans="1:17" s="25" customFormat="1" ht="26.25" thickBot="1" x14ac:dyDescent="0.25">
      <c r="A545" s="60" t="s">
        <v>297</v>
      </c>
      <c r="B545" s="61">
        <v>872</v>
      </c>
      <c r="C545" s="127" t="s">
        <v>54</v>
      </c>
      <c r="D545" s="127" t="s">
        <v>52</v>
      </c>
      <c r="E545" s="61" t="s">
        <v>20</v>
      </c>
      <c r="F545" s="61"/>
      <c r="G545" s="61">
        <f t="shared" si="255"/>
        <v>150</v>
      </c>
      <c r="H545" s="61">
        <f t="shared" si="255"/>
        <v>0</v>
      </c>
      <c r="I545" s="10"/>
      <c r="J545" s="41"/>
      <c r="K545" s="24"/>
      <c r="L545" s="24"/>
      <c r="M545" s="24"/>
      <c r="N545" s="24"/>
      <c r="O545" s="35"/>
      <c r="P545" s="24"/>
      <c r="Q545" s="24"/>
    </row>
    <row r="546" spans="1:17" s="25" customFormat="1" ht="26.25" thickBot="1" x14ac:dyDescent="0.25">
      <c r="A546" s="60" t="s">
        <v>475</v>
      </c>
      <c r="B546" s="61">
        <v>872</v>
      </c>
      <c r="C546" s="127" t="s">
        <v>54</v>
      </c>
      <c r="D546" s="127" t="s">
        <v>52</v>
      </c>
      <c r="E546" s="61" t="s">
        <v>21</v>
      </c>
      <c r="F546" s="61"/>
      <c r="G546" s="61">
        <f t="shared" si="255"/>
        <v>150</v>
      </c>
      <c r="H546" s="61">
        <f t="shared" si="255"/>
        <v>0</v>
      </c>
      <c r="I546" s="10">
        <f t="shared" si="257"/>
        <v>0</v>
      </c>
      <c r="J546" s="41">
        <f t="shared" si="257"/>
        <v>0</v>
      </c>
      <c r="K546" s="24">
        <f t="shared" si="257"/>
        <v>0</v>
      </c>
      <c r="L546" s="24">
        <f t="shared" si="257"/>
        <v>0</v>
      </c>
      <c r="M546" s="24">
        <f t="shared" si="257"/>
        <v>0</v>
      </c>
      <c r="N546" s="24">
        <f t="shared" si="257"/>
        <v>0</v>
      </c>
      <c r="O546" s="35">
        <f t="shared" si="257"/>
        <v>0</v>
      </c>
      <c r="P546" s="24">
        <f t="shared" si="257"/>
        <v>0</v>
      </c>
      <c r="Q546" s="24">
        <f t="shared" si="257"/>
        <v>0</v>
      </c>
    </row>
    <row r="547" spans="1:17" s="25" customFormat="1" ht="64.5" thickBot="1" x14ac:dyDescent="0.25">
      <c r="A547" s="60" t="s">
        <v>479</v>
      </c>
      <c r="B547" s="61">
        <v>872</v>
      </c>
      <c r="C547" s="127" t="s">
        <v>54</v>
      </c>
      <c r="D547" s="127" t="s">
        <v>52</v>
      </c>
      <c r="E547" s="61" t="s">
        <v>480</v>
      </c>
      <c r="F547" s="68"/>
      <c r="G547" s="61">
        <f>G555</f>
        <v>150</v>
      </c>
      <c r="H547" s="61">
        <f>H555</f>
        <v>0</v>
      </c>
      <c r="I547" s="10"/>
      <c r="J547" s="41"/>
      <c r="K547" s="24"/>
      <c r="L547" s="24"/>
      <c r="M547" s="24"/>
      <c r="N547" s="24"/>
      <c r="O547" s="35"/>
      <c r="P547" s="24"/>
      <c r="Q547" s="24"/>
    </row>
    <row r="548" spans="1:17" s="25" customFormat="1" thickBot="1" x14ac:dyDescent="0.25">
      <c r="A548" s="441" t="s">
        <v>575</v>
      </c>
      <c r="B548" s="447">
        <v>872</v>
      </c>
      <c r="C548" s="448" t="s">
        <v>572</v>
      </c>
      <c r="D548" s="448"/>
      <c r="E548" s="447"/>
      <c r="F548" s="449"/>
      <c r="G548" s="58">
        <f t="shared" ref="G548:H553" si="258">G549</f>
        <v>15.1</v>
      </c>
      <c r="H548" s="58">
        <f t="shared" si="258"/>
        <v>7.9</v>
      </c>
      <c r="I548" s="10"/>
      <c r="J548" s="41"/>
      <c r="K548" s="24"/>
      <c r="L548" s="24"/>
      <c r="M548" s="24"/>
      <c r="N548" s="24"/>
      <c r="O548" s="35"/>
      <c r="P548" s="24"/>
      <c r="Q548" s="24"/>
    </row>
    <row r="549" spans="1:17" s="25" customFormat="1" thickBot="1" x14ac:dyDescent="0.25">
      <c r="A549" s="441" t="s">
        <v>576</v>
      </c>
      <c r="B549" s="447">
        <v>872</v>
      </c>
      <c r="C549" s="448" t="s">
        <v>572</v>
      </c>
      <c r="D549" s="448" t="s">
        <v>50</v>
      </c>
      <c r="E549" s="447"/>
      <c r="F549" s="449"/>
      <c r="G549" s="58">
        <f t="shared" si="258"/>
        <v>15.1</v>
      </c>
      <c r="H549" s="58">
        <f t="shared" si="258"/>
        <v>7.9</v>
      </c>
      <c r="I549" s="10"/>
      <c r="J549" s="41"/>
      <c r="K549" s="24"/>
      <c r="L549" s="24"/>
      <c r="M549" s="24"/>
      <c r="N549" s="24"/>
      <c r="O549" s="35"/>
      <c r="P549" s="24"/>
      <c r="Q549" s="24"/>
    </row>
    <row r="550" spans="1:17" s="25" customFormat="1" ht="39" thickBot="1" x14ac:dyDescent="0.25">
      <c r="A550" s="452" t="s">
        <v>242</v>
      </c>
      <c r="B550" s="404">
        <v>872</v>
      </c>
      <c r="C550" s="423" t="s">
        <v>54</v>
      </c>
      <c r="D550" s="423" t="s">
        <v>52</v>
      </c>
      <c r="E550" s="404" t="s">
        <v>120</v>
      </c>
      <c r="F550" s="355"/>
      <c r="G550" s="61">
        <f t="shared" si="258"/>
        <v>15.1</v>
      </c>
      <c r="H550" s="61">
        <f t="shared" si="258"/>
        <v>7.9</v>
      </c>
      <c r="I550" s="10"/>
      <c r="J550" s="41"/>
      <c r="K550" s="24"/>
      <c r="L550" s="24"/>
      <c r="M550" s="24"/>
      <c r="N550" s="24"/>
      <c r="O550" s="35"/>
      <c r="P550" s="24"/>
      <c r="Q550" s="24"/>
    </row>
    <row r="551" spans="1:17" s="25" customFormat="1" ht="39" thickBot="1" x14ac:dyDescent="0.25">
      <c r="A551" s="445" t="s">
        <v>203</v>
      </c>
      <c r="B551" s="355">
        <v>872</v>
      </c>
      <c r="C551" s="356" t="s">
        <v>572</v>
      </c>
      <c r="D551" s="356" t="s">
        <v>50</v>
      </c>
      <c r="E551" s="355" t="s">
        <v>204</v>
      </c>
      <c r="F551" s="355"/>
      <c r="G551" s="61">
        <f t="shared" si="258"/>
        <v>15.1</v>
      </c>
      <c r="H551" s="61">
        <f t="shared" si="258"/>
        <v>7.9</v>
      </c>
      <c r="I551" s="10"/>
      <c r="J551" s="41"/>
      <c r="K551" s="24"/>
      <c r="L551" s="24"/>
      <c r="M551" s="24"/>
      <c r="N551" s="24"/>
      <c r="O551" s="35"/>
      <c r="P551" s="24"/>
      <c r="Q551" s="24"/>
    </row>
    <row r="552" spans="1:17" s="25" customFormat="1" thickBot="1" x14ac:dyDescent="0.25">
      <c r="A552" s="445" t="s">
        <v>577</v>
      </c>
      <c r="B552" s="355">
        <v>872</v>
      </c>
      <c r="C552" s="356" t="s">
        <v>572</v>
      </c>
      <c r="D552" s="356" t="s">
        <v>50</v>
      </c>
      <c r="E552" s="355" t="s">
        <v>578</v>
      </c>
      <c r="F552" s="355"/>
      <c r="G552" s="61">
        <f t="shared" si="258"/>
        <v>15.1</v>
      </c>
      <c r="H552" s="61">
        <f t="shared" si="258"/>
        <v>7.9</v>
      </c>
      <c r="I552" s="10"/>
      <c r="J552" s="41"/>
      <c r="K552" s="24"/>
      <c r="L552" s="24"/>
      <c r="M552" s="24"/>
      <c r="N552" s="24"/>
      <c r="O552" s="35"/>
      <c r="P552" s="24"/>
      <c r="Q552" s="24"/>
    </row>
    <row r="553" spans="1:17" s="25" customFormat="1" thickBot="1" x14ac:dyDescent="0.25">
      <c r="A553" s="445" t="s">
        <v>576</v>
      </c>
      <c r="B553" s="355">
        <v>872</v>
      </c>
      <c r="C553" s="356" t="s">
        <v>572</v>
      </c>
      <c r="D553" s="451" t="s">
        <v>50</v>
      </c>
      <c r="E553" s="450" t="s">
        <v>579</v>
      </c>
      <c r="F553" s="450"/>
      <c r="G553" s="68">
        <f t="shared" si="258"/>
        <v>15.1</v>
      </c>
      <c r="H553" s="61">
        <f t="shared" si="258"/>
        <v>7.9</v>
      </c>
      <c r="I553" s="10"/>
      <c r="J553" s="41"/>
      <c r="K553" s="24"/>
      <c r="L553" s="24"/>
      <c r="M553" s="24"/>
      <c r="N553" s="24"/>
      <c r="O553" s="35"/>
      <c r="P553" s="24"/>
      <c r="Q553" s="24"/>
    </row>
    <row r="554" spans="1:17" s="25" customFormat="1" thickBot="1" x14ac:dyDescent="0.25">
      <c r="A554" s="446" t="s">
        <v>580</v>
      </c>
      <c r="B554" s="450">
        <v>872</v>
      </c>
      <c r="C554" s="451" t="s">
        <v>572</v>
      </c>
      <c r="D554" s="356" t="s">
        <v>50</v>
      </c>
      <c r="E554" s="355" t="s">
        <v>579</v>
      </c>
      <c r="F554" s="355">
        <v>700</v>
      </c>
      <c r="G554" s="376">
        <v>15.1</v>
      </c>
      <c r="H554" s="61">
        <v>7.9</v>
      </c>
      <c r="I554" s="10"/>
      <c r="J554" s="41"/>
      <c r="K554" s="24"/>
      <c r="L554" s="24"/>
      <c r="M554" s="24"/>
      <c r="N554" s="24"/>
      <c r="O554" s="35"/>
      <c r="P554" s="24"/>
      <c r="Q554" s="24"/>
    </row>
    <row r="555" spans="1:17" thickBot="1" x14ac:dyDescent="0.25">
      <c r="A555" s="62" t="s">
        <v>78</v>
      </c>
      <c r="B555" s="61">
        <v>872</v>
      </c>
      <c r="C555" s="127" t="s">
        <v>54</v>
      </c>
      <c r="D555" s="127" t="s">
        <v>52</v>
      </c>
      <c r="E555" s="61" t="s">
        <v>480</v>
      </c>
      <c r="F555" s="61">
        <v>500</v>
      </c>
      <c r="G555" s="61">
        <v>150</v>
      </c>
      <c r="H555" s="61">
        <v>0</v>
      </c>
      <c r="I555" s="10">
        <f t="shared" ref="I555:M555" si="259">SUM(I558+I562+I560+I566+I556+I564)</f>
        <v>704</v>
      </c>
      <c r="J555" s="10">
        <f t="shared" si="259"/>
        <v>0</v>
      </c>
      <c r="K555" s="10">
        <f t="shared" si="259"/>
        <v>0</v>
      </c>
      <c r="L555" s="10">
        <f t="shared" si="259"/>
        <v>0</v>
      </c>
      <c r="M555" s="10">
        <f t="shared" si="259"/>
        <v>0</v>
      </c>
      <c r="N555" s="10">
        <f>SUM(N558+N562+N560+N566+N556)</f>
        <v>0</v>
      </c>
      <c r="O555" s="22">
        <f>SUM(O558+O562+O560+O566+O556)</f>
        <v>0</v>
      </c>
      <c r="P555" s="10">
        <f>SUM(P558+P562+P560+P566)</f>
        <v>0</v>
      </c>
      <c r="Q555" s="10">
        <f>SUM(Q558+Q562+Q560+Q566)</f>
        <v>0</v>
      </c>
    </row>
    <row r="556" spans="1:17" ht="48" thickBot="1" x14ac:dyDescent="0.25">
      <c r="A556" s="56" t="s">
        <v>481</v>
      </c>
      <c r="B556" s="55">
        <v>872</v>
      </c>
      <c r="C556" s="129" t="s">
        <v>59</v>
      </c>
      <c r="D556" s="129"/>
      <c r="E556" s="55"/>
      <c r="F556" s="55"/>
      <c r="G556" s="55">
        <f t="shared" ref="G556:H561" si="260">G557</f>
        <v>5897.2</v>
      </c>
      <c r="H556" s="55">
        <f t="shared" si="260"/>
        <v>5818.4</v>
      </c>
      <c r="I556" s="10">
        <f t="shared" ref="I556:Q560" si="261">SUM(I557)</f>
        <v>0</v>
      </c>
      <c r="J556" s="39">
        <f t="shared" si="261"/>
        <v>0</v>
      </c>
      <c r="K556" s="10">
        <f t="shared" si="261"/>
        <v>0</v>
      </c>
      <c r="L556" s="10">
        <f t="shared" si="261"/>
        <v>0</v>
      </c>
      <c r="M556" s="10">
        <f t="shared" si="261"/>
        <v>0</v>
      </c>
      <c r="N556" s="10">
        <f t="shared" si="261"/>
        <v>0</v>
      </c>
      <c r="O556" s="22">
        <f t="shared" si="261"/>
        <v>0</v>
      </c>
      <c r="P556" s="10"/>
      <c r="Q556" s="10"/>
    </row>
    <row r="557" spans="1:17" ht="26.25" thickBot="1" x14ac:dyDescent="0.25">
      <c r="A557" s="57" t="s">
        <v>482</v>
      </c>
      <c r="B557" s="58">
        <v>872</v>
      </c>
      <c r="C557" s="126">
        <v>14</v>
      </c>
      <c r="D557" s="126" t="s">
        <v>50</v>
      </c>
      <c r="E557" s="58"/>
      <c r="F557" s="58"/>
      <c r="G557" s="58">
        <f t="shared" si="260"/>
        <v>5897.2</v>
      </c>
      <c r="H557" s="58">
        <f t="shared" si="260"/>
        <v>5818.4</v>
      </c>
      <c r="I557" s="10"/>
      <c r="J557" s="39"/>
      <c r="K557" s="10"/>
      <c r="L557" s="10"/>
      <c r="M557" s="10"/>
      <c r="N557" s="10"/>
      <c r="O557" s="22"/>
      <c r="P557" s="10"/>
      <c r="Q557" s="10"/>
    </row>
    <row r="558" spans="1:17" ht="51.75" thickBot="1" x14ac:dyDescent="0.25">
      <c r="A558" s="60" t="s">
        <v>150</v>
      </c>
      <c r="B558" s="61">
        <v>872</v>
      </c>
      <c r="C558" s="127">
        <v>14</v>
      </c>
      <c r="D558" s="127" t="s">
        <v>50</v>
      </c>
      <c r="E558" s="61" t="s">
        <v>151</v>
      </c>
      <c r="F558" s="61"/>
      <c r="G558" s="61">
        <f t="shared" si="260"/>
        <v>5897.2</v>
      </c>
      <c r="H558" s="61">
        <f t="shared" si="260"/>
        <v>5818.4</v>
      </c>
      <c r="I558" s="10">
        <f t="shared" si="261"/>
        <v>300</v>
      </c>
      <c r="J558" s="39">
        <f t="shared" si="261"/>
        <v>0</v>
      </c>
      <c r="K558" s="10">
        <f t="shared" si="261"/>
        <v>0</v>
      </c>
      <c r="L558" s="10">
        <f t="shared" si="261"/>
        <v>0</v>
      </c>
      <c r="M558" s="10">
        <f t="shared" si="261"/>
        <v>0</v>
      </c>
      <c r="N558" s="10">
        <f t="shared" si="261"/>
        <v>0</v>
      </c>
      <c r="O558" s="22">
        <f t="shared" si="261"/>
        <v>0</v>
      </c>
      <c r="P558" s="10">
        <f t="shared" si="261"/>
        <v>0</v>
      </c>
      <c r="Q558" s="10">
        <f t="shared" si="261"/>
        <v>0</v>
      </c>
    </row>
    <row r="559" spans="1:17" ht="39" thickBot="1" x14ac:dyDescent="0.25">
      <c r="A559" s="60" t="s">
        <v>203</v>
      </c>
      <c r="B559" s="61">
        <v>872</v>
      </c>
      <c r="C559" s="127">
        <v>14</v>
      </c>
      <c r="D559" s="127" t="s">
        <v>50</v>
      </c>
      <c r="E559" s="61" t="s">
        <v>204</v>
      </c>
      <c r="F559" s="61"/>
      <c r="G559" s="61">
        <f t="shared" si="260"/>
        <v>5897.2</v>
      </c>
      <c r="H559" s="61">
        <f t="shared" si="260"/>
        <v>5818.4</v>
      </c>
      <c r="I559" s="10">
        <v>300</v>
      </c>
      <c r="J559" s="39"/>
      <c r="K559" s="10"/>
      <c r="L559" s="10"/>
      <c r="M559" s="10"/>
      <c r="N559" s="10"/>
      <c r="O559" s="22"/>
      <c r="P559" s="10"/>
      <c r="Q559" s="10"/>
    </row>
    <row r="560" spans="1:17" ht="26.25" thickBot="1" x14ac:dyDescent="0.25">
      <c r="A560" s="60" t="s">
        <v>456</v>
      </c>
      <c r="B560" s="61">
        <v>872</v>
      </c>
      <c r="C560" s="127">
        <v>14</v>
      </c>
      <c r="D560" s="127" t="s">
        <v>50</v>
      </c>
      <c r="E560" s="61" t="s">
        <v>457</v>
      </c>
      <c r="F560" s="61"/>
      <c r="G560" s="61">
        <f t="shared" si="260"/>
        <v>5897.2</v>
      </c>
      <c r="H560" s="61">
        <f t="shared" si="260"/>
        <v>5818.4</v>
      </c>
      <c r="I560" s="10">
        <f t="shared" si="261"/>
        <v>404</v>
      </c>
      <c r="J560" s="39">
        <f t="shared" si="261"/>
        <v>0</v>
      </c>
      <c r="K560" s="10">
        <f t="shared" si="261"/>
        <v>0</v>
      </c>
      <c r="L560" s="10">
        <f t="shared" si="261"/>
        <v>0</v>
      </c>
      <c r="M560" s="10">
        <f t="shared" si="261"/>
        <v>0</v>
      </c>
      <c r="N560" s="10">
        <f t="shared" si="261"/>
        <v>0</v>
      </c>
      <c r="O560" s="22">
        <f t="shared" si="261"/>
        <v>0</v>
      </c>
      <c r="P560" s="10">
        <f t="shared" si="261"/>
        <v>0</v>
      </c>
      <c r="Q560" s="10">
        <f t="shared" si="261"/>
        <v>0</v>
      </c>
    </row>
    <row r="561" spans="1:17" thickBot="1" x14ac:dyDescent="0.25">
      <c r="A561" s="60" t="s">
        <v>483</v>
      </c>
      <c r="B561" s="61">
        <v>872</v>
      </c>
      <c r="C561" s="127">
        <v>14</v>
      </c>
      <c r="D561" s="127" t="s">
        <v>50</v>
      </c>
      <c r="E561" s="61" t="s">
        <v>484</v>
      </c>
      <c r="F561" s="61"/>
      <c r="G561" s="61">
        <f t="shared" si="260"/>
        <v>5897.2</v>
      </c>
      <c r="H561" s="61">
        <f t="shared" si="260"/>
        <v>5818.4</v>
      </c>
      <c r="I561" s="10">
        <v>404</v>
      </c>
      <c r="J561" s="39"/>
      <c r="K561" s="10"/>
      <c r="L561" s="10"/>
      <c r="M561" s="10"/>
      <c r="N561" s="10"/>
      <c r="O561" s="22"/>
      <c r="P561" s="10"/>
      <c r="Q561" s="10"/>
    </row>
    <row r="562" spans="1:17" thickBot="1" x14ac:dyDescent="0.25">
      <c r="A562" s="62" t="s">
        <v>78</v>
      </c>
      <c r="B562" s="61">
        <v>872</v>
      </c>
      <c r="C562" s="127">
        <v>14</v>
      </c>
      <c r="D562" s="127" t="s">
        <v>50</v>
      </c>
      <c r="E562" s="61" t="s">
        <v>484</v>
      </c>
      <c r="F562" s="61">
        <v>500</v>
      </c>
      <c r="G562" s="61">
        <v>5897.2</v>
      </c>
      <c r="H562" s="61">
        <v>5818.4</v>
      </c>
      <c r="I562" s="10">
        <f t="shared" ref="I562:Q564" si="262">SUM(I563)</f>
        <v>0</v>
      </c>
      <c r="J562" s="39">
        <f t="shared" si="262"/>
        <v>0</v>
      </c>
      <c r="K562" s="10">
        <f t="shared" si="262"/>
        <v>0</v>
      </c>
      <c r="L562" s="10">
        <f t="shared" si="262"/>
        <v>0</v>
      </c>
      <c r="M562" s="10">
        <f t="shared" si="262"/>
        <v>0</v>
      </c>
      <c r="N562" s="10">
        <f t="shared" si="262"/>
        <v>0</v>
      </c>
      <c r="O562" s="22">
        <f t="shared" si="262"/>
        <v>0</v>
      </c>
      <c r="P562" s="10">
        <f t="shared" si="262"/>
        <v>0</v>
      </c>
      <c r="Q562" s="10">
        <f t="shared" si="262"/>
        <v>0</v>
      </c>
    </row>
    <row r="563" spans="1:17" ht="48" thickBot="1" x14ac:dyDescent="0.25">
      <c r="A563" s="112" t="s">
        <v>485</v>
      </c>
      <c r="B563" s="66">
        <v>914</v>
      </c>
      <c r="C563" s="130"/>
      <c r="D563" s="130"/>
      <c r="E563" s="66"/>
      <c r="F563" s="66"/>
      <c r="G563" s="66">
        <f>G564+G574</f>
        <v>7953.1</v>
      </c>
      <c r="H563" s="66">
        <f>H564+H574</f>
        <v>7953.1</v>
      </c>
      <c r="I563" s="10"/>
      <c r="J563" s="39"/>
      <c r="K563" s="10"/>
      <c r="L563" s="10"/>
      <c r="M563" s="10"/>
      <c r="N563" s="10"/>
      <c r="O563" s="22"/>
      <c r="P563" s="10"/>
      <c r="Q563" s="10"/>
    </row>
    <row r="564" spans="1:17" ht="16.5" thickBot="1" x14ac:dyDescent="0.25">
      <c r="A564" s="65" t="s">
        <v>127</v>
      </c>
      <c r="B564" s="66">
        <v>914</v>
      </c>
      <c r="C564" s="130" t="s">
        <v>50</v>
      </c>
      <c r="D564" s="130"/>
      <c r="E564" s="66"/>
      <c r="F564" s="66"/>
      <c r="G564" s="66">
        <f t="shared" ref="G564:H567" si="263">G565</f>
        <v>4708.7</v>
      </c>
      <c r="H564" s="66">
        <f t="shared" si="263"/>
        <v>4708.7</v>
      </c>
      <c r="I564" s="10">
        <f t="shared" si="262"/>
        <v>0</v>
      </c>
      <c r="J564" s="39">
        <f t="shared" si="262"/>
        <v>0</v>
      </c>
      <c r="K564" s="10">
        <f t="shared" si="262"/>
        <v>0</v>
      </c>
      <c r="L564" s="10">
        <f t="shared" si="262"/>
        <v>0</v>
      </c>
      <c r="M564" s="10">
        <f t="shared" si="262"/>
        <v>0</v>
      </c>
      <c r="N564" s="10"/>
      <c r="O564" s="22"/>
      <c r="P564" s="10"/>
      <c r="Q564" s="10"/>
    </row>
    <row r="565" spans="1:17" thickBot="1" x14ac:dyDescent="0.25">
      <c r="A565" s="57" t="s">
        <v>6</v>
      </c>
      <c r="B565" s="58">
        <v>914</v>
      </c>
      <c r="C565" s="126" t="s">
        <v>50</v>
      </c>
      <c r="D565" s="58">
        <v>13</v>
      </c>
      <c r="E565" s="58"/>
      <c r="F565" s="58"/>
      <c r="G565" s="58">
        <f t="shared" si="263"/>
        <v>4708.7</v>
      </c>
      <c r="H565" s="58">
        <f t="shared" si="263"/>
        <v>4708.7</v>
      </c>
      <c r="I565" s="10"/>
      <c r="J565" s="39"/>
      <c r="K565" s="10"/>
      <c r="L565" s="10"/>
      <c r="M565" s="10"/>
      <c r="N565" s="10"/>
      <c r="O565" s="22"/>
      <c r="P565" s="10"/>
      <c r="Q565" s="10"/>
    </row>
    <row r="566" spans="1:17" ht="51.75" thickBot="1" x14ac:dyDescent="0.25">
      <c r="A566" s="60" t="s">
        <v>150</v>
      </c>
      <c r="B566" s="61">
        <v>914</v>
      </c>
      <c r="C566" s="127" t="s">
        <v>50</v>
      </c>
      <c r="D566" s="61">
        <v>13</v>
      </c>
      <c r="E566" s="61" t="s">
        <v>151</v>
      </c>
      <c r="F566" s="61"/>
      <c r="G566" s="61">
        <f t="shared" si="263"/>
        <v>4708.7</v>
      </c>
      <c r="H566" s="61">
        <f t="shared" si="263"/>
        <v>4708.7</v>
      </c>
      <c r="I566" s="10">
        <f t="shared" ref="I566:Q566" si="264">SUM(I567)</f>
        <v>0</v>
      </c>
      <c r="J566" s="39">
        <f t="shared" si="264"/>
        <v>0</v>
      </c>
      <c r="K566" s="10">
        <f t="shared" si="264"/>
        <v>0</v>
      </c>
      <c r="L566" s="10">
        <f t="shared" si="264"/>
        <v>0</v>
      </c>
      <c r="M566" s="10">
        <f t="shared" si="264"/>
        <v>0</v>
      </c>
      <c r="N566" s="10">
        <f t="shared" si="264"/>
        <v>0</v>
      </c>
      <c r="O566" s="22">
        <f t="shared" si="264"/>
        <v>0</v>
      </c>
      <c r="P566" s="10">
        <f t="shared" si="264"/>
        <v>0</v>
      </c>
      <c r="Q566" s="10">
        <f t="shared" si="264"/>
        <v>0</v>
      </c>
    </row>
    <row r="567" spans="1:17" ht="26.25" thickBot="1" x14ac:dyDescent="0.25">
      <c r="A567" s="296" t="s">
        <v>152</v>
      </c>
      <c r="B567" s="61">
        <v>914</v>
      </c>
      <c r="C567" s="127" t="s">
        <v>50</v>
      </c>
      <c r="D567" s="61">
        <v>13</v>
      </c>
      <c r="E567" s="61" t="s">
        <v>153</v>
      </c>
      <c r="F567" s="61"/>
      <c r="G567" s="61">
        <f t="shared" si="263"/>
        <v>4708.7</v>
      </c>
      <c r="H567" s="61">
        <f t="shared" si="263"/>
        <v>4708.7</v>
      </c>
      <c r="I567" s="10"/>
      <c r="J567" s="39"/>
      <c r="K567" s="10"/>
      <c r="L567" s="10"/>
      <c r="M567" s="10"/>
      <c r="N567" s="10"/>
      <c r="O567" s="22"/>
      <c r="P567" s="10"/>
      <c r="Q567" s="10"/>
    </row>
    <row r="568" spans="1:17" ht="26.25" thickBot="1" x14ac:dyDescent="0.25">
      <c r="A568" s="60" t="s">
        <v>486</v>
      </c>
      <c r="B568" s="61">
        <v>914</v>
      </c>
      <c r="C568" s="127" t="s">
        <v>50</v>
      </c>
      <c r="D568" s="61">
        <v>13</v>
      </c>
      <c r="E568" s="61" t="s">
        <v>487</v>
      </c>
      <c r="F568" s="61"/>
      <c r="G568" s="61">
        <f>G569+G572</f>
        <v>4708.7</v>
      </c>
      <c r="H568" s="61">
        <f>H569+H572</f>
        <v>4708.7</v>
      </c>
      <c r="I568" s="10">
        <f t="shared" ref="I568:Q569" si="265">SUM(I569)</f>
        <v>1625</v>
      </c>
      <c r="J568" s="10">
        <f t="shared" si="265"/>
        <v>0</v>
      </c>
      <c r="K568" s="10">
        <f t="shared" si="265"/>
        <v>0</v>
      </c>
      <c r="L568" s="10">
        <f t="shared" si="265"/>
        <v>0</v>
      </c>
      <c r="M568" s="10">
        <f t="shared" si="265"/>
        <v>0</v>
      </c>
      <c r="N568" s="10">
        <f t="shared" si="265"/>
        <v>0</v>
      </c>
      <c r="O568" s="10">
        <f t="shared" si="265"/>
        <v>0</v>
      </c>
      <c r="P568" s="10">
        <f t="shared" si="265"/>
        <v>0</v>
      </c>
      <c r="Q568" s="10">
        <f t="shared" si="265"/>
        <v>0</v>
      </c>
    </row>
    <row r="569" spans="1:17" ht="51.75" thickBot="1" x14ac:dyDescent="0.25">
      <c r="A569" s="60" t="s">
        <v>488</v>
      </c>
      <c r="B569" s="61">
        <v>914</v>
      </c>
      <c r="C569" s="127" t="s">
        <v>50</v>
      </c>
      <c r="D569" s="61">
        <v>13</v>
      </c>
      <c r="E569" s="61" t="s">
        <v>489</v>
      </c>
      <c r="F569" s="61"/>
      <c r="G569" s="61">
        <f>G570+G571</f>
        <v>4708.7</v>
      </c>
      <c r="H569" s="61">
        <f>H570+H571</f>
        <v>4708.7</v>
      </c>
      <c r="I569" s="10">
        <f t="shared" si="265"/>
        <v>1625</v>
      </c>
      <c r="J569" s="10">
        <f t="shared" si="265"/>
        <v>0</v>
      </c>
      <c r="K569" s="10">
        <f t="shared" si="265"/>
        <v>0</v>
      </c>
      <c r="L569" s="10">
        <f t="shared" si="265"/>
        <v>0</v>
      </c>
      <c r="M569" s="10">
        <f t="shared" si="265"/>
        <v>0</v>
      </c>
      <c r="N569" s="10">
        <f t="shared" si="265"/>
        <v>0</v>
      </c>
      <c r="O569" s="10">
        <f t="shared" si="265"/>
        <v>0</v>
      </c>
      <c r="P569" s="10">
        <f t="shared" si="265"/>
        <v>0</v>
      </c>
      <c r="Q569" s="10">
        <f t="shared" si="265"/>
        <v>0</v>
      </c>
    </row>
    <row r="570" spans="1:17" ht="51.75" thickBot="1" x14ac:dyDescent="0.25">
      <c r="A570" s="79" t="s">
        <v>25</v>
      </c>
      <c r="B570" s="61">
        <v>914</v>
      </c>
      <c r="C570" s="127" t="s">
        <v>50</v>
      </c>
      <c r="D570" s="61">
        <v>13</v>
      </c>
      <c r="E570" s="61" t="s">
        <v>489</v>
      </c>
      <c r="F570" s="61">
        <v>100</v>
      </c>
      <c r="G570" s="61">
        <v>3983.7</v>
      </c>
      <c r="H570" s="61">
        <v>3983.7</v>
      </c>
      <c r="I570" s="10">
        <f t="shared" ref="I570:Q570" si="266">SUM(I571)</f>
        <v>1625</v>
      </c>
      <c r="J570" s="10">
        <f t="shared" si="266"/>
        <v>0</v>
      </c>
      <c r="K570" s="10">
        <f t="shared" si="266"/>
        <v>0</v>
      </c>
      <c r="L570" s="10">
        <f t="shared" si="266"/>
        <v>0</v>
      </c>
      <c r="M570" s="10">
        <f t="shared" si="266"/>
        <v>0</v>
      </c>
      <c r="N570" s="10">
        <f t="shared" si="266"/>
        <v>0</v>
      </c>
      <c r="O570" s="10">
        <f t="shared" si="266"/>
        <v>0</v>
      </c>
      <c r="P570" s="10">
        <f t="shared" si="266"/>
        <v>0</v>
      </c>
      <c r="Q570" s="10">
        <f t="shared" si="266"/>
        <v>0</v>
      </c>
    </row>
    <row r="571" spans="1:17" ht="25.5" customHeight="1" thickBot="1" x14ac:dyDescent="0.25">
      <c r="A571" s="79" t="s">
        <v>134</v>
      </c>
      <c r="B571" s="61">
        <v>914</v>
      </c>
      <c r="C571" s="127" t="s">
        <v>50</v>
      </c>
      <c r="D571" s="61">
        <v>13</v>
      </c>
      <c r="E571" s="61" t="s">
        <v>489</v>
      </c>
      <c r="F571" s="61">
        <v>200</v>
      </c>
      <c r="G571" s="61">
        <v>725</v>
      </c>
      <c r="H571" s="61">
        <v>725</v>
      </c>
      <c r="I571" s="10">
        <v>1625</v>
      </c>
      <c r="J571" s="39"/>
      <c r="K571" s="10"/>
      <c r="L571" s="10"/>
      <c r="M571" s="10"/>
      <c r="N571" s="10"/>
      <c r="O571" s="22"/>
      <c r="P571" s="10"/>
      <c r="Q571" s="24"/>
    </row>
    <row r="572" spans="1:17" ht="39" hidden="1" thickBot="1" x14ac:dyDescent="0.25">
      <c r="A572" s="60" t="s">
        <v>490</v>
      </c>
      <c r="B572" s="61">
        <v>914</v>
      </c>
      <c r="C572" s="127" t="s">
        <v>50</v>
      </c>
      <c r="D572" s="61">
        <v>13</v>
      </c>
      <c r="E572" s="61" t="s">
        <v>491</v>
      </c>
      <c r="F572" s="61"/>
      <c r="G572" s="61">
        <f>G573</f>
        <v>0</v>
      </c>
      <c r="H572" s="61">
        <f>H573</f>
        <v>0</v>
      </c>
      <c r="I572" s="10" t="e">
        <f>SUM(I573+I582+#REF!)</f>
        <v>#REF!</v>
      </c>
      <c r="J572" s="10" t="e">
        <f>SUM(J573+J582+#REF!)</f>
        <v>#REF!</v>
      </c>
      <c r="K572" s="10" t="e">
        <f>SUM(K573+K582+#REF!)</f>
        <v>#REF!</v>
      </c>
      <c r="L572" s="10" t="e">
        <f>SUM(L573+L582+#REF!)</f>
        <v>#REF!</v>
      </c>
      <c r="M572" s="10" t="e">
        <f>SUM(M573+M582+#REF!)</f>
        <v>#REF!</v>
      </c>
      <c r="N572" s="10" t="e">
        <f>SUM(N573+N582+#REF!)</f>
        <v>#REF!</v>
      </c>
      <c r="O572" s="10" t="e">
        <f>SUM(O573+O582+#REF!)</f>
        <v>#REF!</v>
      </c>
      <c r="P572" s="10" t="e">
        <f>SUM(P573+P582+#REF!)</f>
        <v>#REF!</v>
      </c>
      <c r="Q572" s="10" t="e">
        <f>SUM(Q573+Q582+#REF!)</f>
        <v>#REF!</v>
      </c>
    </row>
    <row r="573" spans="1:17" ht="26.25" hidden="1" thickBot="1" x14ac:dyDescent="0.25">
      <c r="A573" s="79" t="s">
        <v>134</v>
      </c>
      <c r="B573" s="61">
        <v>914</v>
      </c>
      <c r="C573" s="127" t="s">
        <v>50</v>
      </c>
      <c r="D573" s="61">
        <v>13</v>
      </c>
      <c r="E573" s="61" t="s">
        <v>491</v>
      </c>
      <c r="F573" s="61">
        <v>200</v>
      </c>
      <c r="G573" s="61">
        <v>0</v>
      </c>
      <c r="H573" s="61">
        <v>0</v>
      </c>
      <c r="I573" s="10">
        <f t="shared" ref="I573:Q573" si="267">SUM(I574+I576)</f>
        <v>478</v>
      </c>
      <c r="J573" s="10">
        <f t="shared" si="267"/>
        <v>0</v>
      </c>
      <c r="K573" s="10">
        <f t="shared" si="267"/>
        <v>0</v>
      </c>
      <c r="L573" s="10">
        <f t="shared" si="267"/>
        <v>0</v>
      </c>
      <c r="M573" s="10">
        <f t="shared" si="267"/>
        <v>0</v>
      </c>
      <c r="N573" s="10">
        <f t="shared" si="267"/>
        <v>0</v>
      </c>
      <c r="O573" s="10">
        <f t="shared" si="267"/>
        <v>0</v>
      </c>
      <c r="P573" s="10">
        <f t="shared" si="267"/>
        <v>0</v>
      </c>
      <c r="Q573" s="10">
        <f t="shared" si="267"/>
        <v>0</v>
      </c>
    </row>
    <row r="574" spans="1:17" ht="16.5" thickBot="1" x14ac:dyDescent="0.25">
      <c r="A574" s="56" t="s">
        <v>359</v>
      </c>
      <c r="B574" s="55">
        <v>914</v>
      </c>
      <c r="C574" s="55">
        <v>10</v>
      </c>
      <c r="D574" s="55"/>
      <c r="E574" s="55"/>
      <c r="F574" s="55"/>
      <c r="G574" s="55">
        <f t="shared" ref="G574:H577" si="268">G575</f>
        <v>3244.4</v>
      </c>
      <c r="H574" s="55">
        <f t="shared" si="268"/>
        <v>3244.4</v>
      </c>
      <c r="I574" s="10">
        <f t="shared" ref="I574:Q574" si="269">SUM(I575)</f>
        <v>478</v>
      </c>
      <c r="J574" s="10">
        <f t="shared" si="269"/>
        <v>0</v>
      </c>
      <c r="K574" s="10">
        <f t="shared" si="269"/>
        <v>0</v>
      </c>
      <c r="L574" s="10">
        <f t="shared" si="269"/>
        <v>0</v>
      </c>
      <c r="M574" s="10">
        <f t="shared" si="269"/>
        <v>0</v>
      </c>
      <c r="N574" s="10">
        <f t="shared" si="269"/>
        <v>0</v>
      </c>
      <c r="O574" s="10">
        <f t="shared" si="269"/>
        <v>0</v>
      </c>
      <c r="P574" s="10">
        <f t="shared" si="269"/>
        <v>0</v>
      </c>
      <c r="Q574" s="10">
        <f t="shared" si="269"/>
        <v>0</v>
      </c>
    </row>
    <row r="575" spans="1:17" thickBot="1" x14ac:dyDescent="0.25">
      <c r="A575" s="121" t="s">
        <v>61</v>
      </c>
      <c r="B575" s="58">
        <v>914</v>
      </c>
      <c r="C575" s="58">
        <v>10</v>
      </c>
      <c r="D575" s="126" t="s">
        <v>53</v>
      </c>
      <c r="E575" s="58"/>
      <c r="F575" s="58"/>
      <c r="G575" s="58">
        <f t="shared" si="268"/>
        <v>3244.4</v>
      </c>
      <c r="H575" s="58">
        <f t="shared" si="268"/>
        <v>3244.4</v>
      </c>
      <c r="I575" s="10">
        <v>478</v>
      </c>
      <c r="J575" s="39"/>
      <c r="K575" s="10"/>
      <c r="L575" s="10"/>
      <c r="M575" s="10"/>
      <c r="N575" s="10"/>
      <c r="O575" s="22"/>
      <c r="P575" s="10"/>
      <c r="Q575" s="10"/>
    </row>
    <row r="576" spans="1:17" ht="39" thickBot="1" x14ac:dyDescent="0.25">
      <c r="A576" s="60" t="s">
        <v>167</v>
      </c>
      <c r="B576" s="61">
        <v>914</v>
      </c>
      <c r="C576" s="61">
        <v>10</v>
      </c>
      <c r="D576" s="127" t="s">
        <v>53</v>
      </c>
      <c r="E576" s="61" t="s">
        <v>91</v>
      </c>
      <c r="F576" s="61"/>
      <c r="G576" s="61">
        <f t="shared" si="268"/>
        <v>3244.4</v>
      </c>
      <c r="H576" s="61">
        <f t="shared" si="268"/>
        <v>3244.4</v>
      </c>
      <c r="I576" s="10">
        <f t="shared" ref="I576:Q576" si="270">SUM(I577)</f>
        <v>0</v>
      </c>
      <c r="J576" s="39">
        <f t="shared" si="270"/>
        <v>0</v>
      </c>
      <c r="K576" s="10">
        <f t="shared" si="270"/>
        <v>0</v>
      </c>
      <c r="L576" s="10">
        <f t="shared" si="270"/>
        <v>0</v>
      </c>
      <c r="M576" s="10">
        <f t="shared" si="270"/>
        <v>0</v>
      </c>
      <c r="N576" s="10">
        <f t="shared" si="270"/>
        <v>0</v>
      </c>
      <c r="O576" s="22">
        <f t="shared" si="270"/>
        <v>0</v>
      </c>
      <c r="P576" s="10">
        <f t="shared" si="270"/>
        <v>0</v>
      </c>
      <c r="Q576" s="10">
        <f t="shared" si="270"/>
        <v>0</v>
      </c>
    </row>
    <row r="577" spans="1:17" ht="26.25" thickBot="1" x14ac:dyDescent="0.25">
      <c r="A577" s="60" t="s">
        <v>168</v>
      </c>
      <c r="B577" s="61">
        <v>914</v>
      </c>
      <c r="C577" s="61">
        <v>10</v>
      </c>
      <c r="D577" s="127" t="s">
        <v>53</v>
      </c>
      <c r="E577" s="61" t="s">
        <v>11</v>
      </c>
      <c r="F577" s="61"/>
      <c r="G577" s="61">
        <f t="shared" si="268"/>
        <v>3244.4</v>
      </c>
      <c r="H577" s="61">
        <f t="shared" si="268"/>
        <v>3244.4</v>
      </c>
      <c r="I577" s="10"/>
      <c r="J577" s="39"/>
      <c r="K577" s="10"/>
      <c r="L577" s="10"/>
      <c r="M577" s="10"/>
      <c r="N577" s="10"/>
      <c r="O577" s="22"/>
      <c r="P577" s="10"/>
      <c r="Q577" s="10"/>
    </row>
    <row r="578" spans="1:17" ht="39" thickBot="1" x14ac:dyDescent="0.25">
      <c r="A578" s="60" t="s">
        <v>492</v>
      </c>
      <c r="B578" s="61">
        <v>914</v>
      </c>
      <c r="C578" s="61">
        <v>10</v>
      </c>
      <c r="D578" s="127" t="s">
        <v>53</v>
      </c>
      <c r="E578" s="61" t="s">
        <v>12</v>
      </c>
      <c r="F578" s="61"/>
      <c r="G578" s="61">
        <f>G579+G581</f>
        <v>3244.4</v>
      </c>
      <c r="H578" s="61">
        <f>H579+H581</f>
        <v>3244.4</v>
      </c>
      <c r="I578" s="10">
        <f t="shared" ref="I578:Q578" si="271">SUM(I579)</f>
        <v>0</v>
      </c>
      <c r="J578" s="39">
        <f t="shared" si="271"/>
        <v>0</v>
      </c>
      <c r="K578" s="10">
        <f t="shared" si="271"/>
        <v>0</v>
      </c>
      <c r="L578" s="10">
        <f t="shared" si="271"/>
        <v>0</v>
      </c>
      <c r="M578" s="10">
        <f t="shared" si="271"/>
        <v>0</v>
      </c>
      <c r="N578" s="10">
        <f t="shared" si="271"/>
        <v>0</v>
      </c>
      <c r="O578" s="22">
        <f t="shared" si="271"/>
        <v>0</v>
      </c>
      <c r="P578" s="10">
        <f t="shared" si="271"/>
        <v>0</v>
      </c>
      <c r="Q578" s="10">
        <f t="shared" si="271"/>
        <v>0</v>
      </c>
    </row>
    <row r="579" spans="1:17" ht="51.75" thickBot="1" x14ac:dyDescent="0.25">
      <c r="A579" s="86" t="s">
        <v>493</v>
      </c>
      <c r="B579" s="87">
        <v>914</v>
      </c>
      <c r="C579" s="87">
        <v>10</v>
      </c>
      <c r="D579" s="136" t="s">
        <v>53</v>
      </c>
      <c r="E579" s="87" t="s">
        <v>494</v>
      </c>
      <c r="F579" s="88"/>
      <c r="G579" s="71">
        <f>G580</f>
        <v>1622.2</v>
      </c>
      <c r="H579" s="71">
        <f>H580</f>
        <v>1622.2</v>
      </c>
      <c r="I579" s="10"/>
      <c r="J579" s="39"/>
      <c r="K579" s="10"/>
      <c r="L579" s="10"/>
      <c r="M579" s="10"/>
      <c r="N579" s="10"/>
      <c r="O579" s="22"/>
      <c r="P579" s="10"/>
      <c r="Q579" s="10"/>
    </row>
    <row r="580" spans="1:17" ht="26.25" thickBot="1" x14ac:dyDescent="0.25">
      <c r="A580" s="79" t="s">
        <v>495</v>
      </c>
      <c r="B580" s="87">
        <v>914</v>
      </c>
      <c r="C580" s="87">
        <v>10</v>
      </c>
      <c r="D580" s="136" t="s">
        <v>53</v>
      </c>
      <c r="E580" s="87" t="s">
        <v>494</v>
      </c>
      <c r="F580" s="88">
        <v>400</v>
      </c>
      <c r="G580" s="71">
        <v>1622.2</v>
      </c>
      <c r="H580" s="71">
        <v>1622.2</v>
      </c>
      <c r="I580" s="10">
        <f t="shared" ref="I580:Q580" si="272">SUM(I581)</f>
        <v>0</v>
      </c>
      <c r="J580" s="39">
        <f t="shared" si="272"/>
        <v>0</v>
      </c>
      <c r="K580" s="10">
        <f t="shared" si="272"/>
        <v>0</v>
      </c>
      <c r="L580" s="10">
        <f t="shared" si="272"/>
        <v>0</v>
      </c>
      <c r="M580" s="10">
        <f t="shared" si="272"/>
        <v>0</v>
      </c>
      <c r="N580" s="10">
        <f t="shared" si="272"/>
        <v>0</v>
      </c>
      <c r="O580" s="22">
        <f t="shared" si="272"/>
        <v>0</v>
      </c>
      <c r="P580" s="10">
        <f t="shared" si="272"/>
        <v>0</v>
      </c>
      <c r="Q580" s="10">
        <f t="shared" si="272"/>
        <v>0</v>
      </c>
    </row>
    <row r="581" spans="1:17" ht="39" thickBot="1" x14ac:dyDescent="0.25">
      <c r="A581" s="60" t="s">
        <v>496</v>
      </c>
      <c r="B581" s="61">
        <v>914</v>
      </c>
      <c r="C581" s="61">
        <v>10</v>
      </c>
      <c r="D581" s="127" t="s">
        <v>53</v>
      </c>
      <c r="E581" s="61" t="s">
        <v>497</v>
      </c>
      <c r="F581" s="61"/>
      <c r="G581" s="61">
        <f>G582</f>
        <v>1622.2</v>
      </c>
      <c r="H581" s="61">
        <f>H582</f>
        <v>1622.2</v>
      </c>
      <c r="I581" s="10"/>
      <c r="J581" s="39"/>
      <c r="K581" s="10"/>
      <c r="L581" s="10"/>
      <c r="M581" s="10"/>
      <c r="N581" s="10"/>
      <c r="O581" s="22"/>
      <c r="P581" s="10"/>
      <c r="Q581" s="10"/>
    </row>
    <row r="582" spans="1:17" ht="26.25" thickBot="1" x14ac:dyDescent="0.25">
      <c r="A582" s="62" t="s">
        <v>495</v>
      </c>
      <c r="B582" s="61">
        <v>914</v>
      </c>
      <c r="C582" s="61">
        <v>10</v>
      </c>
      <c r="D582" s="127" t="s">
        <v>53</v>
      </c>
      <c r="E582" s="61" t="s">
        <v>497</v>
      </c>
      <c r="F582" s="61">
        <v>400</v>
      </c>
      <c r="G582" s="61">
        <v>1622.2</v>
      </c>
      <c r="H582" s="61">
        <v>1622.2</v>
      </c>
      <c r="I582" s="10" t="e">
        <f>SUM(#REF!+I585)</f>
        <v>#REF!</v>
      </c>
      <c r="J582" s="39" t="e">
        <f>SUM(#REF!+J585)</f>
        <v>#REF!</v>
      </c>
      <c r="K582" s="11" t="e">
        <f>SUM(#REF!+K585)</f>
        <v>#REF!</v>
      </c>
      <c r="L582" s="11" t="e">
        <f>SUM(#REF!+L585)</f>
        <v>#REF!</v>
      </c>
      <c r="M582" s="11" t="e">
        <f>SUM(#REF!+M585)</f>
        <v>#REF!</v>
      </c>
      <c r="N582" s="11" t="e">
        <f>SUM(#REF!+N585)</f>
        <v>#REF!</v>
      </c>
      <c r="O582" s="34" t="e">
        <f>SUM(#REF!+O585)</f>
        <v>#REF!</v>
      </c>
      <c r="P582" s="11" t="e">
        <f>SUM(#REF!+P585)</f>
        <v>#REF!</v>
      </c>
      <c r="Q582" s="11" t="e">
        <f>SUM(#REF!+Q585)</f>
        <v>#REF!</v>
      </c>
    </row>
    <row r="583" spans="1:17" ht="16.5" thickBot="1" x14ac:dyDescent="0.25">
      <c r="A583" s="65" t="s">
        <v>506</v>
      </c>
      <c r="B583" s="61"/>
      <c r="C583" s="61"/>
      <c r="D583" s="127"/>
      <c r="E583" s="61"/>
      <c r="F583" s="61"/>
      <c r="G583" s="287">
        <f>G21+G35+G368+G490+G498+G563</f>
        <v>1054189.1000000001</v>
      </c>
      <c r="H583" s="287">
        <f>H21+H35+H368+H490+H498+H563</f>
        <v>776507.1</v>
      </c>
      <c r="I583" s="10"/>
      <c r="J583" s="39"/>
      <c r="K583" s="11"/>
      <c r="L583" s="11"/>
      <c r="M583" s="11"/>
      <c r="N583" s="11"/>
      <c r="O583" s="34"/>
      <c r="P583" s="11"/>
      <c r="Q583" s="11"/>
    </row>
    <row r="584" spans="1:17" ht="16.5" thickBot="1" x14ac:dyDescent="0.25">
      <c r="A584" s="164" t="s">
        <v>507</v>
      </c>
      <c r="B584" s="61"/>
      <c r="C584" s="61"/>
      <c r="D584" s="127"/>
      <c r="E584" s="61"/>
      <c r="F584" s="61"/>
      <c r="G584" s="288">
        <v>7250</v>
      </c>
      <c r="H584" s="288">
        <v>14630</v>
      </c>
      <c r="I584" s="10"/>
      <c r="J584" s="39"/>
      <c r="K584" s="11"/>
      <c r="L584" s="11"/>
      <c r="M584" s="11"/>
      <c r="N584" s="11"/>
      <c r="O584" s="34"/>
      <c r="P584" s="11"/>
      <c r="Q584" s="11"/>
    </row>
    <row r="585" spans="1:17" ht="16.5" thickBot="1" x14ac:dyDescent="0.25">
      <c r="A585" s="117" t="s">
        <v>508</v>
      </c>
      <c r="B585" s="66"/>
      <c r="C585" s="66"/>
      <c r="D585" s="66"/>
      <c r="E585" s="66"/>
      <c r="F585" s="66"/>
      <c r="G585" s="287">
        <f>G583+G584</f>
        <v>1061439.1000000001</v>
      </c>
      <c r="H585" s="287">
        <f>H583+H584</f>
        <v>791137.1</v>
      </c>
      <c r="I585" s="10" t="e">
        <f>SUM(#REF!)</f>
        <v>#REF!</v>
      </c>
      <c r="J585" s="39" t="e">
        <f>SUM(#REF!)</f>
        <v>#REF!</v>
      </c>
      <c r="K585" s="11" t="e">
        <f>SUM(#REF!)</f>
        <v>#REF!</v>
      </c>
      <c r="L585" s="11" t="e">
        <f>SUM(#REF!)</f>
        <v>#REF!</v>
      </c>
      <c r="M585" s="11" t="e">
        <f>SUM(#REF!)</f>
        <v>#REF!</v>
      </c>
      <c r="N585" s="11" t="e">
        <f>SUM(#REF!)</f>
        <v>#REF!</v>
      </c>
      <c r="O585" s="34" t="e">
        <f>SUM(#REF!)</f>
        <v>#REF!</v>
      </c>
      <c r="P585" s="11" t="e">
        <f>SUM(#REF!)</f>
        <v>#REF!</v>
      </c>
      <c r="Q585" s="11" t="e">
        <f>SUM(#REF!)</f>
        <v>#REF!</v>
      </c>
    </row>
    <row r="586" spans="1:17" x14ac:dyDescent="0.2">
      <c r="A586" s="158"/>
      <c r="B586" s="159"/>
      <c r="C586" s="159"/>
      <c r="D586" s="159"/>
      <c r="E586" s="159"/>
      <c r="F586" s="159"/>
      <c r="G586" s="159"/>
      <c r="H586" s="159"/>
      <c r="I586" s="160"/>
      <c r="J586" s="161"/>
      <c r="K586" s="162"/>
      <c r="L586" s="162"/>
      <c r="M586" s="162"/>
      <c r="N586" s="162"/>
      <c r="O586" s="163"/>
      <c r="P586" s="162"/>
      <c r="Q586" s="162"/>
    </row>
    <row r="587" spans="1:17" x14ac:dyDescent="0.25">
      <c r="B587" s="17"/>
      <c r="C587"/>
      <c r="D587"/>
      <c r="E587" s="18"/>
      <c r="F587" s="18"/>
      <c r="G587" s="18"/>
    </row>
    <row r="588" spans="1:17" x14ac:dyDescent="0.25">
      <c r="H588" s="46"/>
    </row>
    <row r="598" spans="11:11" x14ac:dyDescent="0.25">
      <c r="K598" s="29"/>
    </row>
  </sheetData>
  <mergeCells count="113">
    <mergeCell ref="G19:H19"/>
    <mergeCell ref="G41:G42"/>
    <mergeCell ref="G83:G84"/>
    <mergeCell ref="B1:H1"/>
    <mergeCell ref="A17:H17"/>
    <mergeCell ref="A16:H16"/>
    <mergeCell ref="B14:H14"/>
    <mergeCell ref="F41:F42"/>
    <mergeCell ref="H41:H42"/>
    <mergeCell ref="A83:A84"/>
    <mergeCell ref="B83:B84"/>
    <mergeCell ref="C83:C84"/>
    <mergeCell ref="D83:D84"/>
    <mergeCell ref="E83:E84"/>
    <mergeCell ref="F83:F84"/>
    <mergeCell ref="H83:H84"/>
    <mergeCell ref="A41:A42"/>
    <mergeCell ref="B41:B42"/>
    <mergeCell ref="C41:C42"/>
    <mergeCell ref="D41:D42"/>
    <mergeCell ref="E41:E42"/>
    <mergeCell ref="G2:H2"/>
    <mergeCell ref="E11:H11"/>
    <mergeCell ref="E12:H12"/>
    <mergeCell ref="F158:F159"/>
    <mergeCell ref="H158:H159"/>
    <mergeCell ref="A208:A209"/>
    <mergeCell ref="B208:B209"/>
    <mergeCell ref="C208:C209"/>
    <mergeCell ref="D208:D209"/>
    <mergeCell ref="E208:E209"/>
    <mergeCell ref="F208:F209"/>
    <mergeCell ref="H208:H209"/>
    <mergeCell ref="A158:A159"/>
    <mergeCell ref="B158:B159"/>
    <mergeCell ref="C158:C159"/>
    <mergeCell ref="D158:D159"/>
    <mergeCell ref="E158:E159"/>
    <mergeCell ref="G158:G159"/>
    <mergeCell ref="G208:G209"/>
    <mergeCell ref="F235:F236"/>
    <mergeCell ref="H235:H236"/>
    <mergeCell ref="A275:A276"/>
    <mergeCell ref="B275:B276"/>
    <mergeCell ref="C275:C276"/>
    <mergeCell ref="D275:D276"/>
    <mergeCell ref="E275:E276"/>
    <mergeCell ref="F275:F276"/>
    <mergeCell ref="H275:H276"/>
    <mergeCell ref="A235:A236"/>
    <mergeCell ref="B235:B236"/>
    <mergeCell ref="C235:C236"/>
    <mergeCell ref="D235:D236"/>
    <mergeCell ref="E235:E236"/>
    <mergeCell ref="G235:G236"/>
    <mergeCell ref="G275:G276"/>
    <mergeCell ref="F301:F302"/>
    <mergeCell ref="H301:H302"/>
    <mergeCell ref="A312:A313"/>
    <mergeCell ref="B312:B313"/>
    <mergeCell ref="C312:C313"/>
    <mergeCell ref="D312:D313"/>
    <mergeCell ref="E312:E313"/>
    <mergeCell ref="F312:F313"/>
    <mergeCell ref="H312:H313"/>
    <mergeCell ref="A301:A302"/>
    <mergeCell ref="B301:B302"/>
    <mergeCell ref="C301:C302"/>
    <mergeCell ref="D301:D302"/>
    <mergeCell ref="E301:E302"/>
    <mergeCell ref="G301:G302"/>
    <mergeCell ref="G312:G313"/>
    <mergeCell ref="F346:F347"/>
    <mergeCell ref="H346:H347"/>
    <mergeCell ref="A353:A354"/>
    <mergeCell ref="B353:B354"/>
    <mergeCell ref="C353:C354"/>
    <mergeCell ref="D353:D354"/>
    <mergeCell ref="E353:E354"/>
    <mergeCell ref="F353:F354"/>
    <mergeCell ref="H353:H354"/>
    <mergeCell ref="A346:A347"/>
    <mergeCell ref="B346:B347"/>
    <mergeCell ref="C346:C347"/>
    <mergeCell ref="D346:D347"/>
    <mergeCell ref="E346:E347"/>
    <mergeCell ref="G346:G347"/>
    <mergeCell ref="G353:G354"/>
    <mergeCell ref="F402:F403"/>
    <mergeCell ref="H402:H403"/>
    <mergeCell ref="A415:A416"/>
    <mergeCell ref="B415:B416"/>
    <mergeCell ref="C415:C416"/>
    <mergeCell ref="D415:D416"/>
    <mergeCell ref="E415:E416"/>
    <mergeCell ref="F415:F416"/>
    <mergeCell ref="H415:H416"/>
    <mergeCell ref="A402:A403"/>
    <mergeCell ref="B402:B403"/>
    <mergeCell ref="C402:C403"/>
    <mergeCell ref="D402:D403"/>
    <mergeCell ref="E402:E403"/>
    <mergeCell ref="G402:G403"/>
    <mergeCell ref="G415:G416"/>
    <mergeCell ref="E7:H7"/>
    <mergeCell ref="E9:H9"/>
    <mergeCell ref="E10:H10"/>
    <mergeCell ref="E8:F8"/>
    <mergeCell ref="G8:H8"/>
    <mergeCell ref="E3:H3"/>
    <mergeCell ref="G4:H4"/>
    <mergeCell ref="E5:H5"/>
    <mergeCell ref="E6:H6"/>
  </mergeCells>
  <phoneticPr fontId="2" type="noConversion"/>
  <pageMargins left="0.62992125984251968" right="0.19685039370078741" top="0.55118110236220474" bottom="0.35433070866141736" header="0.51181102362204722" footer="0.19685039370078741"/>
  <pageSetup paperSize="9" scale="80" fitToHeight="3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2"/>
  <sheetViews>
    <sheetView topLeftCell="A427" workbookViewId="0">
      <selection activeCell="A453" sqref="A453"/>
    </sheetView>
  </sheetViews>
  <sheetFormatPr defaultRowHeight="12.75" x14ac:dyDescent="0.2"/>
  <cols>
    <col min="1" max="1" width="49" customWidth="1"/>
    <col min="2" max="2" width="7.140625" customWidth="1"/>
    <col min="3" max="3" width="9.28515625" customWidth="1"/>
    <col min="4" max="4" width="12.42578125" customWidth="1"/>
    <col min="5" max="5" width="9.42578125" customWidth="1"/>
    <col min="6" max="6" width="11.28515625" customWidth="1"/>
    <col min="7" max="7" width="10.42578125" customWidth="1"/>
  </cols>
  <sheetData>
    <row r="1" spans="1:7" x14ac:dyDescent="0.2">
      <c r="A1" s="279"/>
      <c r="B1" s="519"/>
      <c r="C1" s="519"/>
      <c r="D1" s="519"/>
      <c r="E1" s="519"/>
      <c r="F1" s="519"/>
      <c r="G1" s="519"/>
    </row>
    <row r="2" spans="1:7" ht="15.75" x14ac:dyDescent="0.2">
      <c r="A2" s="279"/>
      <c r="B2" s="438"/>
      <c r="C2" s="438"/>
      <c r="D2" s="438"/>
      <c r="E2" s="438"/>
      <c r="F2" s="463" t="s">
        <v>591</v>
      </c>
      <c r="G2" s="463"/>
    </row>
    <row r="3" spans="1:7" ht="15.75" x14ac:dyDescent="0.2">
      <c r="A3" s="279"/>
      <c r="B3" s="438"/>
      <c r="C3" s="438"/>
      <c r="D3" s="438"/>
      <c r="E3" s="463" t="s">
        <v>583</v>
      </c>
      <c r="F3" s="463"/>
      <c r="G3" s="503"/>
    </row>
    <row r="4" spans="1:7" ht="15.75" x14ac:dyDescent="0.2">
      <c r="A4" s="279"/>
      <c r="B4" s="438"/>
      <c r="C4" s="438"/>
      <c r="D4" s="438"/>
      <c r="E4" s="463" t="s">
        <v>584</v>
      </c>
      <c r="F4" s="463"/>
      <c r="G4" s="503"/>
    </row>
    <row r="5" spans="1:7" ht="15.75" customHeight="1" x14ac:dyDescent="0.2">
      <c r="A5" s="279"/>
      <c r="B5" s="438"/>
      <c r="C5" s="438"/>
      <c r="D5" s="438"/>
      <c r="E5" s="463" t="s">
        <v>594</v>
      </c>
      <c r="F5" s="504"/>
      <c r="G5" s="503"/>
    </row>
    <row r="6" spans="1:7" ht="15.75" customHeight="1" x14ac:dyDescent="0.2">
      <c r="A6" s="279"/>
      <c r="B6" s="438"/>
      <c r="C6" s="438"/>
      <c r="D6" s="463" t="s">
        <v>585</v>
      </c>
      <c r="E6" s="464"/>
      <c r="F6" s="464"/>
      <c r="G6" s="464"/>
    </row>
    <row r="7" spans="1:7" ht="18" customHeight="1" x14ac:dyDescent="0.3">
      <c r="A7" s="278"/>
      <c r="B7" s="439"/>
      <c r="C7" s="439"/>
      <c r="D7" s="463" t="s">
        <v>586</v>
      </c>
      <c r="E7" s="464"/>
      <c r="F7" s="464"/>
      <c r="G7" s="464"/>
    </row>
    <row r="8" spans="1:7" ht="15.75" customHeight="1" x14ac:dyDescent="0.2">
      <c r="A8" s="279"/>
      <c r="B8" s="439"/>
      <c r="C8" s="439"/>
      <c r="D8" s="463" t="s">
        <v>584</v>
      </c>
      <c r="E8" s="464"/>
      <c r="F8" s="464"/>
      <c r="G8" s="464"/>
    </row>
    <row r="9" spans="1:7" ht="15.75" customHeight="1" x14ac:dyDescent="0.2">
      <c r="A9" s="279"/>
      <c r="B9" s="439"/>
      <c r="C9" s="439"/>
      <c r="D9" s="463" t="s">
        <v>587</v>
      </c>
      <c r="E9" s="464"/>
      <c r="F9" s="464"/>
      <c r="G9" s="464"/>
    </row>
    <row r="10" spans="1:7" ht="15.75" customHeight="1" x14ac:dyDescent="0.2">
      <c r="A10" s="279"/>
      <c r="B10" s="439"/>
      <c r="C10" s="439"/>
      <c r="D10" s="463" t="s">
        <v>588</v>
      </c>
      <c r="E10" s="464"/>
      <c r="F10" s="464"/>
      <c r="G10" s="464"/>
    </row>
    <row r="11" spans="1:7" ht="15.75" customHeight="1" x14ac:dyDescent="0.2">
      <c r="A11" s="279"/>
      <c r="B11" s="439"/>
      <c r="C11" s="439"/>
      <c r="D11" s="463" t="s">
        <v>589</v>
      </c>
      <c r="E11" s="464"/>
      <c r="F11" s="464"/>
      <c r="G11" s="464"/>
    </row>
    <row r="12" spans="1:7" ht="15.75" customHeight="1" x14ac:dyDescent="0.2">
      <c r="A12" s="279"/>
      <c r="B12" s="439"/>
      <c r="C12" s="439"/>
      <c r="D12" s="463" t="s">
        <v>590</v>
      </c>
      <c r="E12" s="464"/>
      <c r="F12" s="464"/>
      <c r="G12" s="464"/>
    </row>
    <row r="13" spans="1:7" x14ac:dyDescent="0.2">
      <c r="A13" s="279"/>
      <c r="B13" s="439"/>
      <c r="C13" s="439"/>
      <c r="D13" s="439"/>
      <c r="E13" s="439"/>
      <c r="F13" s="439"/>
      <c r="G13" s="439"/>
    </row>
    <row r="14" spans="1:7" ht="3.75" customHeight="1" x14ac:dyDescent="0.2">
      <c r="A14" s="279"/>
      <c r="B14" s="439"/>
      <c r="C14" s="439"/>
      <c r="D14" s="439"/>
      <c r="E14" s="439"/>
      <c r="F14" s="439"/>
      <c r="G14" s="439"/>
    </row>
    <row r="15" spans="1:7" hidden="1" x14ac:dyDescent="0.2">
      <c r="A15" s="279"/>
      <c r="B15" s="439"/>
      <c r="C15" s="439"/>
      <c r="D15" s="439"/>
      <c r="E15" s="439"/>
      <c r="F15" s="439"/>
      <c r="G15" s="439"/>
    </row>
    <row r="16" spans="1:7" hidden="1" x14ac:dyDescent="0.2">
      <c r="A16" s="279"/>
      <c r="B16" s="439"/>
      <c r="C16" s="439"/>
      <c r="D16" s="439"/>
      <c r="E16" s="439"/>
      <c r="F16" s="439"/>
      <c r="G16" s="439"/>
    </row>
    <row r="17" spans="1:7" hidden="1" x14ac:dyDescent="0.2">
      <c r="A17" s="279"/>
      <c r="B17" s="439"/>
      <c r="C17" s="439"/>
      <c r="D17" s="439"/>
      <c r="E17" s="439"/>
      <c r="F17" s="439"/>
      <c r="G17" s="439"/>
    </row>
    <row r="18" spans="1:7" hidden="1" x14ac:dyDescent="0.2">
      <c r="A18" s="280"/>
      <c r="B18" s="439"/>
      <c r="C18" s="439"/>
      <c r="D18" s="439"/>
      <c r="E18" s="439"/>
      <c r="F18" s="439"/>
      <c r="G18" s="439"/>
    </row>
    <row r="19" spans="1:7" x14ac:dyDescent="0.2">
      <c r="A19" s="280"/>
      <c r="B19" s="289"/>
      <c r="C19" s="289"/>
      <c r="D19" s="289"/>
      <c r="E19" s="289"/>
      <c r="F19" s="289"/>
      <c r="G19" s="289"/>
    </row>
    <row r="20" spans="1:7" ht="31.5" customHeight="1" x14ac:dyDescent="0.2">
      <c r="A20" s="499" t="s">
        <v>530</v>
      </c>
      <c r="B20" s="520"/>
      <c r="C20" s="520"/>
      <c r="D20" s="520"/>
      <c r="E20" s="520"/>
      <c r="F20" s="520"/>
      <c r="G20" s="520"/>
    </row>
    <row r="21" spans="1:7" ht="22.5" customHeight="1" x14ac:dyDescent="0.2">
      <c r="A21" s="520"/>
      <c r="B21" s="520"/>
      <c r="C21" s="520"/>
      <c r="D21" s="520"/>
      <c r="E21" s="520"/>
      <c r="F21" s="520"/>
      <c r="G21" s="520"/>
    </row>
    <row r="22" spans="1:7" ht="27.75" customHeight="1" x14ac:dyDescent="0.2">
      <c r="A22" s="520"/>
      <c r="B22" s="520"/>
      <c r="C22" s="520"/>
      <c r="D22" s="520"/>
      <c r="E22" s="520"/>
      <c r="F22" s="520"/>
      <c r="G22" s="520"/>
    </row>
    <row r="23" spans="1:7" ht="16.5" thickBot="1" x14ac:dyDescent="0.3">
      <c r="A23" s="6"/>
      <c r="B23" s="281"/>
      <c r="C23" s="281"/>
      <c r="D23" s="282"/>
      <c r="E23" s="282"/>
      <c r="F23" s="282"/>
      <c r="G23" s="283" t="s">
        <v>83</v>
      </c>
    </row>
    <row r="24" spans="1:7" ht="13.5" thickBot="1" x14ac:dyDescent="0.25">
      <c r="A24" s="169" t="s">
        <v>60</v>
      </c>
      <c r="B24" s="170" t="s">
        <v>46</v>
      </c>
      <c r="C24" s="170" t="s">
        <v>84</v>
      </c>
      <c r="D24" s="170" t="s">
        <v>47</v>
      </c>
      <c r="E24" s="170" t="s">
        <v>48</v>
      </c>
      <c r="F24" s="509" t="s">
        <v>85</v>
      </c>
      <c r="G24" s="510"/>
    </row>
    <row r="25" spans="1:7" ht="13.5" thickBot="1" x14ac:dyDescent="0.25">
      <c r="A25" s="169"/>
      <c r="B25" s="170"/>
      <c r="C25" s="170"/>
      <c r="D25" s="170"/>
      <c r="E25" s="170"/>
      <c r="F25" s="237">
        <v>2026</v>
      </c>
      <c r="G25" s="171">
        <v>2027</v>
      </c>
    </row>
    <row r="26" spans="1:7" ht="22.5" customHeight="1" thickBot="1" x14ac:dyDescent="0.25">
      <c r="A26" s="172" t="s">
        <v>127</v>
      </c>
      <c r="B26" s="173" t="s">
        <v>50</v>
      </c>
      <c r="C26" s="173"/>
      <c r="D26" s="174"/>
      <c r="E26" s="175"/>
      <c r="F26" s="176">
        <f>F27+F32+F44+F54+F60+F72+F79</f>
        <v>61810.7</v>
      </c>
      <c r="G26" s="176">
        <f>G27+G32+G44+G54+G60+G72+G79</f>
        <v>60660</v>
      </c>
    </row>
    <row r="27" spans="1:7" ht="31.5" customHeight="1" thickBot="1" x14ac:dyDescent="0.25">
      <c r="A27" s="177" t="s">
        <v>144</v>
      </c>
      <c r="B27" s="178" t="s">
        <v>50</v>
      </c>
      <c r="C27" s="178" t="s">
        <v>51</v>
      </c>
      <c r="D27" s="179"/>
      <c r="E27" s="179"/>
      <c r="F27" s="180">
        <f t="shared" ref="F27:G30" si="0">F28</f>
        <v>2055.1999999999998</v>
      </c>
      <c r="G27" s="180">
        <f t="shared" si="0"/>
        <v>2055.1999999999998</v>
      </c>
    </row>
    <row r="28" spans="1:7" ht="24" customHeight="1" thickBot="1" x14ac:dyDescent="0.25">
      <c r="A28" s="181" t="s">
        <v>100</v>
      </c>
      <c r="B28" s="182" t="s">
        <v>50</v>
      </c>
      <c r="C28" s="182" t="s">
        <v>51</v>
      </c>
      <c r="D28" s="183" t="s">
        <v>129</v>
      </c>
      <c r="E28" s="179"/>
      <c r="F28" s="184">
        <f t="shared" si="0"/>
        <v>2055.1999999999998</v>
      </c>
      <c r="G28" s="184">
        <f t="shared" si="0"/>
        <v>2055.1999999999998</v>
      </c>
    </row>
    <row r="29" spans="1:7" ht="23.25" customHeight="1" thickBot="1" x14ac:dyDescent="0.25">
      <c r="A29" s="181" t="s">
        <v>145</v>
      </c>
      <c r="B29" s="182" t="s">
        <v>50</v>
      </c>
      <c r="C29" s="182" t="s">
        <v>51</v>
      </c>
      <c r="D29" s="183" t="s">
        <v>146</v>
      </c>
      <c r="E29" s="179"/>
      <c r="F29" s="184">
        <f t="shared" si="0"/>
        <v>2055.1999999999998</v>
      </c>
      <c r="G29" s="184">
        <f t="shared" si="0"/>
        <v>2055.1999999999998</v>
      </c>
    </row>
    <row r="30" spans="1:7" ht="26.25" thickBot="1" x14ac:dyDescent="0.25">
      <c r="A30" s="185" t="s">
        <v>509</v>
      </c>
      <c r="B30" s="182" t="s">
        <v>50</v>
      </c>
      <c r="C30" s="182" t="s">
        <v>51</v>
      </c>
      <c r="D30" s="183" t="s">
        <v>148</v>
      </c>
      <c r="E30" s="183"/>
      <c r="F30" s="184">
        <f t="shared" si="0"/>
        <v>2055.1999999999998</v>
      </c>
      <c r="G30" s="184">
        <f t="shared" si="0"/>
        <v>2055.1999999999998</v>
      </c>
    </row>
    <row r="31" spans="1:7" ht="64.5" thickBot="1" x14ac:dyDescent="0.25">
      <c r="A31" s="186" t="s">
        <v>25</v>
      </c>
      <c r="B31" s="182" t="s">
        <v>50</v>
      </c>
      <c r="C31" s="182" t="s">
        <v>51</v>
      </c>
      <c r="D31" s="183" t="s">
        <v>148</v>
      </c>
      <c r="E31" s="183">
        <v>100</v>
      </c>
      <c r="F31" s="184">
        <v>2055.1999999999998</v>
      </c>
      <c r="G31" s="184">
        <v>2055.1999999999998</v>
      </c>
    </row>
    <row r="32" spans="1:7" ht="26.25" thickBot="1" x14ac:dyDescent="0.25">
      <c r="A32" s="177" t="s">
        <v>128</v>
      </c>
      <c r="B32" s="178" t="s">
        <v>50</v>
      </c>
      <c r="C32" s="178" t="s">
        <v>52</v>
      </c>
      <c r="D32" s="179"/>
      <c r="E32" s="179"/>
      <c r="F32" s="180">
        <f>F33</f>
        <v>1977.9</v>
      </c>
      <c r="G32" s="180">
        <f>G33</f>
        <v>1977.9</v>
      </c>
    </row>
    <row r="33" spans="1:7" ht="13.5" thickBot="1" x14ac:dyDescent="0.25">
      <c r="A33" s="185" t="s">
        <v>100</v>
      </c>
      <c r="B33" s="182" t="s">
        <v>50</v>
      </c>
      <c r="C33" s="182" t="s">
        <v>52</v>
      </c>
      <c r="D33" s="183" t="s">
        <v>129</v>
      </c>
      <c r="E33" s="179"/>
      <c r="F33" s="184">
        <f>F34+F39+F41</f>
        <v>1977.9</v>
      </c>
      <c r="G33" s="184">
        <f>G34+G39+G41</f>
        <v>1977.9</v>
      </c>
    </row>
    <row r="34" spans="1:7" ht="13.5" thickBot="1" x14ac:dyDescent="0.25">
      <c r="A34" s="181" t="s">
        <v>130</v>
      </c>
      <c r="B34" s="182" t="s">
        <v>50</v>
      </c>
      <c r="C34" s="182" t="s">
        <v>52</v>
      </c>
      <c r="D34" s="183" t="s">
        <v>131</v>
      </c>
      <c r="E34" s="179"/>
      <c r="F34" s="184">
        <f>F35</f>
        <v>634.1</v>
      </c>
      <c r="G34" s="184">
        <f>G35</f>
        <v>634.1</v>
      </c>
    </row>
    <row r="35" spans="1:7" ht="26.25" thickBot="1" x14ac:dyDescent="0.25">
      <c r="A35" s="181" t="s">
        <v>510</v>
      </c>
      <c r="B35" s="182" t="s">
        <v>50</v>
      </c>
      <c r="C35" s="182" t="s">
        <v>52</v>
      </c>
      <c r="D35" s="183" t="s">
        <v>133</v>
      </c>
      <c r="E35" s="183"/>
      <c r="F35" s="184">
        <f>F36+F37</f>
        <v>634.1</v>
      </c>
      <c r="G35" s="184">
        <f>G36+G37</f>
        <v>634.1</v>
      </c>
    </row>
    <row r="36" spans="1:7" ht="64.5" thickBot="1" x14ac:dyDescent="0.25">
      <c r="A36" s="186" t="s">
        <v>25</v>
      </c>
      <c r="B36" s="182" t="s">
        <v>50</v>
      </c>
      <c r="C36" s="182" t="s">
        <v>52</v>
      </c>
      <c r="D36" s="183" t="s">
        <v>133</v>
      </c>
      <c r="E36" s="183">
        <v>100</v>
      </c>
      <c r="F36" s="184">
        <v>467.1</v>
      </c>
      <c r="G36" s="184">
        <v>467.1</v>
      </c>
    </row>
    <row r="37" spans="1:7" ht="26.25" thickBot="1" x14ac:dyDescent="0.25">
      <c r="A37" s="186" t="s">
        <v>134</v>
      </c>
      <c r="B37" s="182" t="s">
        <v>50</v>
      </c>
      <c r="C37" s="182" t="s">
        <v>52</v>
      </c>
      <c r="D37" s="183" t="s">
        <v>133</v>
      </c>
      <c r="E37" s="183">
        <v>200</v>
      </c>
      <c r="F37" s="184">
        <v>167</v>
      </c>
      <c r="G37" s="184">
        <v>167</v>
      </c>
    </row>
    <row r="38" spans="1:7" ht="26.25" thickBot="1" x14ac:dyDescent="0.25">
      <c r="A38" s="181" t="s">
        <v>135</v>
      </c>
      <c r="B38" s="182" t="s">
        <v>50</v>
      </c>
      <c r="C38" s="182" t="s">
        <v>52</v>
      </c>
      <c r="D38" s="183" t="s">
        <v>136</v>
      </c>
      <c r="E38" s="183"/>
      <c r="F38" s="184">
        <f>F39</f>
        <v>1343.8</v>
      </c>
      <c r="G38" s="184">
        <f>G39</f>
        <v>1343.8</v>
      </c>
    </row>
    <row r="39" spans="1:7" ht="26.25" thickBot="1" x14ac:dyDescent="0.25">
      <c r="A39" s="181" t="s">
        <v>137</v>
      </c>
      <c r="B39" s="182" t="s">
        <v>50</v>
      </c>
      <c r="C39" s="182" t="s">
        <v>52</v>
      </c>
      <c r="D39" s="183" t="s">
        <v>138</v>
      </c>
      <c r="E39" s="183"/>
      <c r="F39" s="184">
        <f>F40</f>
        <v>1343.8</v>
      </c>
      <c r="G39" s="184">
        <f>G40</f>
        <v>1343.8</v>
      </c>
    </row>
    <row r="40" spans="1:7" ht="63.75" customHeight="1" thickBot="1" x14ac:dyDescent="0.25">
      <c r="A40" s="186" t="s">
        <v>25</v>
      </c>
      <c r="B40" s="182" t="s">
        <v>50</v>
      </c>
      <c r="C40" s="182" t="s">
        <v>52</v>
      </c>
      <c r="D40" s="183" t="s">
        <v>138</v>
      </c>
      <c r="E40" s="183">
        <v>100</v>
      </c>
      <c r="F40" s="184">
        <v>1343.8</v>
      </c>
      <c r="G40" s="184">
        <v>1343.8</v>
      </c>
    </row>
    <row r="41" spans="1:7" ht="0.75" hidden="1" customHeight="1" thickBot="1" x14ac:dyDescent="0.25">
      <c r="A41" s="181" t="s">
        <v>139</v>
      </c>
      <c r="B41" s="182" t="s">
        <v>50</v>
      </c>
      <c r="C41" s="182" t="s">
        <v>52</v>
      </c>
      <c r="D41" s="183" t="s">
        <v>140</v>
      </c>
      <c r="E41" s="179"/>
      <c r="F41" s="184">
        <f>F42</f>
        <v>0</v>
      </c>
      <c r="G41" s="184">
        <f>G42</f>
        <v>0</v>
      </c>
    </row>
    <row r="42" spans="1:7" ht="13.5" hidden="1" thickBot="1" x14ac:dyDescent="0.25">
      <c r="A42" s="181" t="s">
        <v>141</v>
      </c>
      <c r="B42" s="182" t="s">
        <v>50</v>
      </c>
      <c r="C42" s="182" t="s">
        <v>52</v>
      </c>
      <c r="D42" s="183" t="s">
        <v>142</v>
      </c>
      <c r="E42" s="183"/>
      <c r="F42" s="184">
        <f>F43</f>
        <v>0</v>
      </c>
      <c r="G42" s="184">
        <f>G43</f>
        <v>0</v>
      </c>
    </row>
    <row r="43" spans="1:7" ht="64.5" hidden="1" thickBot="1" x14ac:dyDescent="0.25">
      <c r="A43" s="186" t="s">
        <v>25</v>
      </c>
      <c r="B43" s="182" t="s">
        <v>50</v>
      </c>
      <c r="C43" s="182" t="s">
        <v>52</v>
      </c>
      <c r="D43" s="183" t="s">
        <v>142</v>
      </c>
      <c r="E43" s="183">
        <v>100</v>
      </c>
      <c r="F43" s="184">
        <v>0</v>
      </c>
      <c r="G43" s="184">
        <v>0</v>
      </c>
    </row>
    <row r="44" spans="1:7" ht="13.5" thickBot="1" x14ac:dyDescent="0.25">
      <c r="A44" s="177" t="s">
        <v>149</v>
      </c>
      <c r="B44" s="178" t="s">
        <v>50</v>
      </c>
      <c r="C44" s="178" t="s">
        <v>53</v>
      </c>
      <c r="D44" s="183"/>
      <c r="E44" s="183"/>
      <c r="F44" s="180">
        <f t="shared" ref="F44:G46" si="1">F45</f>
        <v>35665.599999999999</v>
      </c>
      <c r="G44" s="180">
        <f t="shared" si="1"/>
        <v>35665.800000000003</v>
      </c>
    </row>
    <row r="45" spans="1:7" ht="64.5" thickBot="1" x14ac:dyDescent="0.25">
      <c r="A45" s="185" t="s">
        <v>150</v>
      </c>
      <c r="B45" s="182" t="s">
        <v>50</v>
      </c>
      <c r="C45" s="182" t="s">
        <v>53</v>
      </c>
      <c r="D45" s="183" t="s">
        <v>151</v>
      </c>
      <c r="E45" s="183"/>
      <c r="F45" s="184">
        <f t="shared" si="1"/>
        <v>35665.599999999999</v>
      </c>
      <c r="G45" s="184">
        <f t="shared" si="1"/>
        <v>35665.800000000003</v>
      </c>
    </row>
    <row r="46" spans="1:7" ht="39" thickBot="1" x14ac:dyDescent="0.25">
      <c r="A46" s="185" t="s">
        <v>152</v>
      </c>
      <c r="B46" s="182" t="s">
        <v>50</v>
      </c>
      <c r="C46" s="182" t="s">
        <v>53</v>
      </c>
      <c r="D46" s="183" t="s">
        <v>153</v>
      </c>
      <c r="E46" s="183"/>
      <c r="F46" s="184">
        <f t="shared" si="1"/>
        <v>35665.599999999999</v>
      </c>
      <c r="G46" s="184">
        <f t="shared" si="1"/>
        <v>35665.800000000003</v>
      </c>
    </row>
    <row r="47" spans="1:7" ht="26.25" thickBot="1" x14ac:dyDescent="0.25">
      <c r="A47" s="185" t="s">
        <v>154</v>
      </c>
      <c r="B47" s="182" t="s">
        <v>50</v>
      </c>
      <c r="C47" s="182" t="s">
        <v>53</v>
      </c>
      <c r="D47" s="183" t="s">
        <v>155</v>
      </c>
      <c r="E47" s="183"/>
      <c r="F47" s="184">
        <f>F48+F52</f>
        <v>35665.599999999999</v>
      </c>
      <c r="G47" s="184">
        <f>G48+G52</f>
        <v>35665.800000000003</v>
      </c>
    </row>
    <row r="48" spans="1:7" ht="26.25" thickBot="1" x14ac:dyDescent="0.25">
      <c r="A48" s="185" t="s">
        <v>156</v>
      </c>
      <c r="B48" s="182" t="s">
        <v>50</v>
      </c>
      <c r="C48" s="182" t="s">
        <v>53</v>
      </c>
      <c r="D48" s="183" t="s">
        <v>157</v>
      </c>
      <c r="E48" s="183"/>
      <c r="F48" s="184">
        <f>F49+F50+F51</f>
        <v>34147</v>
      </c>
      <c r="G48" s="184">
        <f>G49+G50+G51</f>
        <v>34147.200000000004</v>
      </c>
    </row>
    <row r="49" spans="1:7" ht="64.5" thickBot="1" x14ac:dyDescent="0.25">
      <c r="A49" s="186" t="s">
        <v>25</v>
      </c>
      <c r="B49" s="182" t="s">
        <v>50</v>
      </c>
      <c r="C49" s="182" t="s">
        <v>53</v>
      </c>
      <c r="D49" s="183" t="s">
        <v>157</v>
      </c>
      <c r="E49" s="183">
        <v>100</v>
      </c>
      <c r="F49" s="184">
        <v>29655.3</v>
      </c>
      <c r="G49" s="184">
        <v>29655.3</v>
      </c>
    </row>
    <row r="50" spans="1:7" ht="26.25" thickBot="1" x14ac:dyDescent="0.25">
      <c r="A50" s="186" t="s">
        <v>134</v>
      </c>
      <c r="B50" s="182" t="s">
        <v>50</v>
      </c>
      <c r="C50" s="182" t="s">
        <v>53</v>
      </c>
      <c r="D50" s="183" t="s">
        <v>511</v>
      </c>
      <c r="E50" s="183">
        <v>200</v>
      </c>
      <c r="F50" s="184">
        <v>4438.8</v>
      </c>
      <c r="G50" s="184">
        <v>4439</v>
      </c>
    </row>
    <row r="51" spans="1:7" ht="13.5" thickBot="1" x14ac:dyDescent="0.25">
      <c r="A51" s="186" t="s">
        <v>113</v>
      </c>
      <c r="B51" s="182" t="s">
        <v>50</v>
      </c>
      <c r="C51" s="182" t="s">
        <v>53</v>
      </c>
      <c r="D51" s="183" t="s">
        <v>157</v>
      </c>
      <c r="E51" s="183">
        <v>800</v>
      </c>
      <c r="F51" s="184">
        <v>52.9</v>
      </c>
      <c r="G51" s="184">
        <v>52.9</v>
      </c>
    </row>
    <row r="52" spans="1:7" ht="39" thickBot="1" x14ac:dyDescent="0.25">
      <c r="A52" s="181" t="s">
        <v>159</v>
      </c>
      <c r="B52" s="182" t="s">
        <v>50</v>
      </c>
      <c r="C52" s="182" t="s">
        <v>53</v>
      </c>
      <c r="D52" s="183" t="s">
        <v>160</v>
      </c>
      <c r="E52" s="183"/>
      <c r="F52" s="184">
        <f>F53</f>
        <v>1518.6</v>
      </c>
      <c r="G52" s="184">
        <f>G53</f>
        <v>1518.6</v>
      </c>
    </row>
    <row r="53" spans="1:7" ht="64.5" thickBot="1" x14ac:dyDescent="0.25">
      <c r="A53" s="186" t="s">
        <v>25</v>
      </c>
      <c r="B53" s="182" t="s">
        <v>50</v>
      </c>
      <c r="C53" s="182" t="s">
        <v>53</v>
      </c>
      <c r="D53" s="183" t="s">
        <v>160</v>
      </c>
      <c r="E53" s="183">
        <v>100</v>
      </c>
      <c r="F53" s="184">
        <v>1518.6</v>
      </c>
      <c r="G53" s="184">
        <v>1518.6</v>
      </c>
    </row>
    <row r="54" spans="1:7" ht="13.5" thickBot="1" x14ac:dyDescent="0.25">
      <c r="A54" s="187" t="s">
        <v>19</v>
      </c>
      <c r="B54" s="178" t="s">
        <v>50</v>
      </c>
      <c r="C54" s="178" t="s">
        <v>54</v>
      </c>
      <c r="D54" s="179"/>
      <c r="E54" s="179"/>
      <c r="F54" s="180">
        <f t="shared" ref="F54:G58" si="2">F55</f>
        <v>62.7</v>
      </c>
      <c r="G54" s="180">
        <f t="shared" si="2"/>
        <v>5.8</v>
      </c>
    </row>
    <row r="55" spans="1:7" ht="64.5" thickBot="1" x14ac:dyDescent="0.25">
      <c r="A55" s="185" t="s">
        <v>150</v>
      </c>
      <c r="B55" s="182" t="s">
        <v>50</v>
      </c>
      <c r="C55" s="182" t="s">
        <v>54</v>
      </c>
      <c r="D55" s="183" t="s">
        <v>151</v>
      </c>
      <c r="E55" s="183"/>
      <c r="F55" s="184">
        <f t="shared" si="2"/>
        <v>62.7</v>
      </c>
      <c r="G55" s="184">
        <f t="shared" si="2"/>
        <v>5.8</v>
      </c>
    </row>
    <row r="56" spans="1:7" ht="39" thickBot="1" x14ac:dyDescent="0.25">
      <c r="A56" s="181" t="s">
        <v>161</v>
      </c>
      <c r="B56" s="182" t="s">
        <v>50</v>
      </c>
      <c r="C56" s="182" t="s">
        <v>54</v>
      </c>
      <c r="D56" s="183" t="s">
        <v>162</v>
      </c>
      <c r="E56" s="183"/>
      <c r="F56" s="184">
        <f t="shared" si="2"/>
        <v>62.7</v>
      </c>
      <c r="G56" s="184">
        <f t="shared" si="2"/>
        <v>5.8</v>
      </c>
    </row>
    <row r="57" spans="1:7" ht="26.25" thickBot="1" x14ac:dyDescent="0.25">
      <c r="A57" s="181" t="s">
        <v>163</v>
      </c>
      <c r="B57" s="182" t="s">
        <v>50</v>
      </c>
      <c r="C57" s="182" t="s">
        <v>54</v>
      </c>
      <c r="D57" s="183" t="s">
        <v>164</v>
      </c>
      <c r="E57" s="183"/>
      <c r="F57" s="184">
        <f t="shared" si="2"/>
        <v>62.7</v>
      </c>
      <c r="G57" s="184">
        <f t="shared" si="2"/>
        <v>5.8</v>
      </c>
    </row>
    <row r="58" spans="1:7" ht="39" thickBot="1" x14ac:dyDescent="0.25">
      <c r="A58" s="181" t="s">
        <v>165</v>
      </c>
      <c r="B58" s="182" t="s">
        <v>50</v>
      </c>
      <c r="C58" s="182" t="s">
        <v>54</v>
      </c>
      <c r="D58" s="183" t="s">
        <v>512</v>
      </c>
      <c r="E58" s="183"/>
      <c r="F58" s="184">
        <f t="shared" si="2"/>
        <v>62.7</v>
      </c>
      <c r="G58" s="184">
        <f t="shared" si="2"/>
        <v>5.8</v>
      </c>
    </row>
    <row r="59" spans="1:7" ht="26.25" thickBot="1" x14ac:dyDescent="0.25">
      <c r="A59" s="186" t="s">
        <v>134</v>
      </c>
      <c r="B59" s="182" t="s">
        <v>50</v>
      </c>
      <c r="C59" s="182" t="s">
        <v>54</v>
      </c>
      <c r="D59" s="183" t="s">
        <v>166</v>
      </c>
      <c r="E59" s="183">
        <v>200</v>
      </c>
      <c r="F59" s="184">
        <v>62.7</v>
      </c>
      <c r="G59" s="184">
        <v>5.8</v>
      </c>
    </row>
    <row r="60" spans="1:7" ht="39" thickBot="1" x14ac:dyDescent="0.25">
      <c r="A60" s="188" t="s">
        <v>108</v>
      </c>
      <c r="B60" s="178" t="s">
        <v>50</v>
      </c>
      <c r="C60" s="178" t="s">
        <v>109</v>
      </c>
      <c r="D60" s="174"/>
      <c r="E60" s="174"/>
      <c r="F60" s="180">
        <f>F61+F67</f>
        <v>6575.5999999999995</v>
      </c>
      <c r="G60" s="180">
        <f>G61+G67</f>
        <v>6575.5999999999995</v>
      </c>
    </row>
    <row r="61" spans="1:7" ht="64.5" thickBot="1" x14ac:dyDescent="0.25">
      <c r="A61" s="185" t="s">
        <v>150</v>
      </c>
      <c r="B61" s="182" t="s">
        <v>50</v>
      </c>
      <c r="C61" s="182" t="s">
        <v>109</v>
      </c>
      <c r="D61" s="183" t="s">
        <v>151</v>
      </c>
      <c r="E61" s="183"/>
      <c r="F61" s="184">
        <f t="shared" ref="F61:G63" si="3">F62</f>
        <v>5772.4</v>
      </c>
      <c r="G61" s="184">
        <f t="shared" si="3"/>
        <v>5772.4</v>
      </c>
    </row>
    <row r="62" spans="1:7" ht="39" thickBot="1" x14ac:dyDescent="0.25">
      <c r="A62" s="185" t="s">
        <v>203</v>
      </c>
      <c r="B62" s="182" t="s">
        <v>50</v>
      </c>
      <c r="C62" s="182" t="s">
        <v>109</v>
      </c>
      <c r="D62" s="183" t="s">
        <v>204</v>
      </c>
      <c r="E62" s="183"/>
      <c r="F62" s="184">
        <f t="shared" si="3"/>
        <v>5772.4</v>
      </c>
      <c r="G62" s="184">
        <f t="shared" si="3"/>
        <v>5772.4</v>
      </c>
    </row>
    <row r="63" spans="1:7" ht="26.25" thickBot="1" x14ac:dyDescent="0.25">
      <c r="A63" s="185" t="s">
        <v>456</v>
      </c>
      <c r="B63" s="182" t="s">
        <v>50</v>
      </c>
      <c r="C63" s="182" t="s">
        <v>109</v>
      </c>
      <c r="D63" s="183" t="s">
        <v>457</v>
      </c>
      <c r="E63" s="183"/>
      <c r="F63" s="184">
        <f t="shared" si="3"/>
        <v>5772.4</v>
      </c>
      <c r="G63" s="184">
        <f t="shared" si="3"/>
        <v>5772.4</v>
      </c>
    </row>
    <row r="64" spans="1:7" ht="51.75" thickBot="1" x14ac:dyDescent="0.25">
      <c r="A64" s="185" t="s">
        <v>458</v>
      </c>
      <c r="B64" s="182" t="s">
        <v>50</v>
      </c>
      <c r="C64" s="182" t="s">
        <v>109</v>
      </c>
      <c r="D64" s="183" t="s">
        <v>459</v>
      </c>
      <c r="E64" s="183"/>
      <c r="F64" s="184">
        <f>F65+F66</f>
        <v>5772.4</v>
      </c>
      <c r="G64" s="184">
        <f>G65+G66</f>
        <v>5772.4</v>
      </c>
    </row>
    <row r="65" spans="1:7" ht="64.5" thickBot="1" x14ac:dyDescent="0.25">
      <c r="A65" s="186" t="s">
        <v>25</v>
      </c>
      <c r="B65" s="182" t="s">
        <v>50</v>
      </c>
      <c r="C65" s="182" t="s">
        <v>109</v>
      </c>
      <c r="D65" s="183" t="s">
        <v>459</v>
      </c>
      <c r="E65" s="183">
        <v>100</v>
      </c>
      <c r="F65" s="184">
        <v>5354.4</v>
      </c>
      <c r="G65" s="184">
        <v>5354.4</v>
      </c>
    </row>
    <row r="66" spans="1:7" ht="26.25" thickBot="1" x14ac:dyDescent="0.25">
      <c r="A66" s="186" t="s">
        <v>134</v>
      </c>
      <c r="B66" s="182" t="s">
        <v>50</v>
      </c>
      <c r="C66" s="182" t="s">
        <v>109</v>
      </c>
      <c r="D66" s="183" t="s">
        <v>459</v>
      </c>
      <c r="E66" s="183">
        <v>200</v>
      </c>
      <c r="F66" s="184">
        <v>418</v>
      </c>
      <c r="G66" s="184">
        <v>418</v>
      </c>
    </row>
    <row r="67" spans="1:7" ht="13.5" thickBot="1" x14ac:dyDescent="0.25">
      <c r="A67" s="181" t="s">
        <v>100</v>
      </c>
      <c r="B67" s="182" t="s">
        <v>50</v>
      </c>
      <c r="C67" s="182" t="s">
        <v>109</v>
      </c>
      <c r="D67" s="183" t="s">
        <v>129</v>
      </c>
      <c r="E67" s="183"/>
      <c r="F67" s="184">
        <f>F68</f>
        <v>803.2</v>
      </c>
      <c r="G67" s="184">
        <f>G68</f>
        <v>803.2</v>
      </c>
    </row>
    <row r="68" spans="1:7" ht="26.25" thickBot="1" x14ac:dyDescent="0.25">
      <c r="A68" s="181" t="s">
        <v>452</v>
      </c>
      <c r="B68" s="182" t="s">
        <v>50</v>
      </c>
      <c r="C68" s="182" t="s">
        <v>109</v>
      </c>
      <c r="D68" s="183" t="s">
        <v>453</v>
      </c>
      <c r="E68" s="183"/>
      <c r="F68" s="184">
        <f>F69</f>
        <v>803.2</v>
      </c>
      <c r="G68" s="184">
        <f>G69</f>
        <v>803.2</v>
      </c>
    </row>
    <row r="69" spans="1:7" ht="26.25" thickBot="1" x14ac:dyDescent="0.25">
      <c r="A69" s="181" t="s">
        <v>156</v>
      </c>
      <c r="B69" s="182" t="s">
        <v>50</v>
      </c>
      <c r="C69" s="182" t="s">
        <v>109</v>
      </c>
      <c r="D69" s="183" t="s">
        <v>454</v>
      </c>
      <c r="E69" s="183"/>
      <c r="F69" s="184">
        <f>F70+F71</f>
        <v>803.2</v>
      </c>
      <c r="G69" s="184">
        <f>G70+G71</f>
        <v>803.2</v>
      </c>
    </row>
    <row r="70" spans="1:7" ht="64.5" thickBot="1" x14ac:dyDescent="0.25">
      <c r="A70" s="181" t="s">
        <v>25</v>
      </c>
      <c r="B70" s="182" t="s">
        <v>50</v>
      </c>
      <c r="C70" s="182" t="s">
        <v>109</v>
      </c>
      <c r="D70" s="183" t="s">
        <v>454</v>
      </c>
      <c r="E70" s="183">
        <v>100</v>
      </c>
      <c r="F70" s="184">
        <v>753.2</v>
      </c>
      <c r="G70" s="184">
        <v>753.2</v>
      </c>
    </row>
    <row r="71" spans="1:7" ht="26.25" thickBot="1" x14ac:dyDescent="0.25">
      <c r="A71" s="186" t="s">
        <v>134</v>
      </c>
      <c r="B71" s="182" t="s">
        <v>50</v>
      </c>
      <c r="C71" s="182" t="s">
        <v>109</v>
      </c>
      <c r="D71" s="183" t="s">
        <v>454</v>
      </c>
      <c r="E71" s="183">
        <v>200</v>
      </c>
      <c r="F71" s="184">
        <v>50</v>
      </c>
      <c r="G71" s="184">
        <v>50</v>
      </c>
    </row>
    <row r="72" spans="1:7" ht="13.5" thickBot="1" x14ac:dyDescent="0.25">
      <c r="A72" s="177" t="s">
        <v>5</v>
      </c>
      <c r="B72" s="178" t="s">
        <v>50</v>
      </c>
      <c r="C72" s="178">
        <v>11</v>
      </c>
      <c r="D72" s="179"/>
      <c r="E72" s="179"/>
      <c r="F72" s="180">
        <f>F73</f>
        <v>398</v>
      </c>
      <c r="G72" s="180">
        <f>G73</f>
        <v>398</v>
      </c>
    </row>
    <row r="73" spans="1:7" ht="13.5" thickBot="1" x14ac:dyDescent="0.25">
      <c r="A73" s="185" t="s">
        <v>100</v>
      </c>
      <c r="B73" s="182" t="s">
        <v>50</v>
      </c>
      <c r="C73" s="182">
        <v>11</v>
      </c>
      <c r="D73" s="183" t="s">
        <v>129</v>
      </c>
      <c r="E73" s="183"/>
      <c r="F73" s="184">
        <f>F74</f>
        <v>398</v>
      </c>
      <c r="G73" s="184">
        <f>G74</f>
        <v>398</v>
      </c>
    </row>
    <row r="74" spans="1:7" ht="13.5" thickBot="1" x14ac:dyDescent="0.25">
      <c r="A74" s="181" t="s">
        <v>139</v>
      </c>
      <c r="B74" s="182" t="s">
        <v>50</v>
      </c>
      <c r="C74" s="182">
        <v>11</v>
      </c>
      <c r="D74" s="183" t="s">
        <v>140</v>
      </c>
      <c r="E74" s="183"/>
      <c r="F74" s="184">
        <f>F75+F77</f>
        <v>398</v>
      </c>
      <c r="G74" s="184">
        <f>G75+G77</f>
        <v>398</v>
      </c>
    </row>
    <row r="75" spans="1:7" ht="13.5" hidden="1" thickBot="1" x14ac:dyDescent="0.25">
      <c r="A75" s="185" t="s">
        <v>460</v>
      </c>
      <c r="B75" s="182" t="s">
        <v>50</v>
      </c>
      <c r="C75" s="182">
        <v>11</v>
      </c>
      <c r="D75" s="183" t="s">
        <v>461</v>
      </c>
      <c r="E75" s="183"/>
      <c r="F75" s="184">
        <f>F76</f>
        <v>0</v>
      </c>
      <c r="G75" s="184">
        <f>G76</f>
        <v>0</v>
      </c>
    </row>
    <row r="76" spans="1:7" ht="13.5" hidden="1" thickBot="1" x14ac:dyDescent="0.25">
      <c r="A76" s="189" t="s">
        <v>113</v>
      </c>
      <c r="B76" s="182" t="s">
        <v>50</v>
      </c>
      <c r="C76" s="182">
        <v>11</v>
      </c>
      <c r="D76" s="183" t="s">
        <v>461</v>
      </c>
      <c r="E76" s="183">
        <v>800</v>
      </c>
      <c r="F76" s="184">
        <v>0</v>
      </c>
      <c r="G76" s="184">
        <v>0</v>
      </c>
    </row>
    <row r="77" spans="1:7" ht="39" thickBot="1" x14ac:dyDescent="0.25">
      <c r="A77" s="185" t="s">
        <v>462</v>
      </c>
      <c r="B77" s="182" t="s">
        <v>50</v>
      </c>
      <c r="C77" s="182">
        <v>11</v>
      </c>
      <c r="D77" s="183" t="s">
        <v>463</v>
      </c>
      <c r="E77" s="183"/>
      <c r="F77" s="184">
        <f>F78</f>
        <v>398</v>
      </c>
      <c r="G77" s="184">
        <f>G78</f>
        <v>398</v>
      </c>
    </row>
    <row r="78" spans="1:7" ht="13.5" thickBot="1" x14ac:dyDescent="0.25">
      <c r="A78" s="189" t="s">
        <v>113</v>
      </c>
      <c r="B78" s="182" t="s">
        <v>50</v>
      </c>
      <c r="C78" s="182">
        <v>11</v>
      </c>
      <c r="D78" s="183" t="s">
        <v>463</v>
      </c>
      <c r="E78" s="183">
        <v>800</v>
      </c>
      <c r="F78" s="184">
        <v>398</v>
      </c>
      <c r="G78" s="184">
        <v>398</v>
      </c>
    </row>
    <row r="79" spans="1:7" ht="13.5" thickBot="1" x14ac:dyDescent="0.25">
      <c r="A79" s="177" t="s">
        <v>6</v>
      </c>
      <c r="B79" s="178" t="s">
        <v>50</v>
      </c>
      <c r="C79" s="178">
        <v>13</v>
      </c>
      <c r="D79" s="179"/>
      <c r="E79" s="179"/>
      <c r="F79" s="180">
        <f>F80+F88+F93+F100+F112+F133</f>
        <v>15075.7</v>
      </c>
      <c r="G79" s="180">
        <f>G80+G88+G93+G100+G112+G133</f>
        <v>13981.7</v>
      </c>
    </row>
    <row r="80" spans="1:7" ht="51.75" thickBot="1" x14ac:dyDescent="0.25">
      <c r="A80" s="187" t="s">
        <v>167</v>
      </c>
      <c r="B80" s="178" t="s">
        <v>50</v>
      </c>
      <c r="C80" s="178">
        <v>13</v>
      </c>
      <c r="D80" s="179" t="s">
        <v>91</v>
      </c>
      <c r="E80" s="179"/>
      <c r="F80" s="180">
        <f>F81</f>
        <v>657</v>
      </c>
      <c r="G80" s="180">
        <f>G81</f>
        <v>663</v>
      </c>
    </row>
    <row r="81" spans="1:7" ht="26.25" thickBot="1" x14ac:dyDescent="0.25">
      <c r="A81" s="181" t="s">
        <v>168</v>
      </c>
      <c r="B81" s="182" t="s">
        <v>50</v>
      </c>
      <c r="C81" s="182">
        <v>13</v>
      </c>
      <c r="D81" s="183" t="s">
        <v>11</v>
      </c>
      <c r="E81" s="183"/>
      <c r="F81" s="184">
        <f>F82</f>
        <v>657</v>
      </c>
      <c r="G81" s="184">
        <f>G82</f>
        <v>663</v>
      </c>
    </row>
    <row r="82" spans="1:7" ht="38.25" customHeight="1" thickBot="1" x14ac:dyDescent="0.25">
      <c r="A82" s="181" t="s">
        <v>513</v>
      </c>
      <c r="B82" s="182" t="s">
        <v>50</v>
      </c>
      <c r="C82" s="182">
        <v>13</v>
      </c>
      <c r="D82" s="183" t="s">
        <v>170</v>
      </c>
      <c r="E82" s="183"/>
      <c r="F82" s="184">
        <f>F83+F85</f>
        <v>657</v>
      </c>
      <c r="G82" s="184">
        <f>G83+G85</f>
        <v>663</v>
      </c>
    </row>
    <row r="83" spans="1:7" ht="0.75" hidden="1" customHeight="1" thickBot="1" x14ac:dyDescent="0.25">
      <c r="A83" s="181" t="s">
        <v>171</v>
      </c>
      <c r="B83" s="182" t="s">
        <v>50</v>
      </c>
      <c r="C83" s="182">
        <v>13</v>
      </c>
      <c r="D83" s="183" t="s">
        <v>172</v>
      </c>
      <c r="E83" s="183"/>
      <c r="F83" s="184">
        <f>F84</f>
        <v>0</v>
      </c>
      <c r="G83" s="184">
        <f>G84</f>
        <v>0</v>
      </c>
    </row>
    <row r="84" spans="1:7" ht="26.25" hidden="1" thickBot="1" x14ac:dyDescent="0.25">
      <c r="A84" s="186" t="s">
        <v>134</v>
      </c>
      <c r="B84" s="182" t="s">
        <v>50</v>
      </c>
      <c r="C84" s="182">
        <v>13</v>
      </c>
      <c r="D84" s="183" t="s">
        <v>172</v>
      </c>
      <c r="E84" s="183">
        <v>200</v>
      </c>
      <c r="F84" s="184">
        <v>0</v>
      </c>
      <c r="G84" s="184">
        <v>0</v>
      </c>
    </row>
    <row r="85" spans="1:7" ht="39" thickBot="1" x14ac:dyDescent="0.25">
      <c r="A85" s="181" t="s">
        <v>173</v>
      </c>
      <c r="B85" s="182" t="s">
        <v>50</v>
      </c>
      <c r="C85" s="182">
        <v>13</v>
      </c>
      <c r="D85" s="183" t="s">
        <v>174</v>
      </c>
      <c r="E85" s="183"/>
      <c r="F85" s="184">
        <f>F86+F87</f>
        <v>657</v>
      </c>
      <c r="G85" s="184">
        <f>G86+G87</f>
        <v>663</v>
      </c>
    </row>
    <row r="86" spans="1:7" ht="64.5" thickBot="1" x14ac:dyDescent="0.25">
      <c r="A86" s="186" t="s">
        <v>25</v>
      </c>
      <c r="B86" s="182" t="s">
        <v>50</v>
      </c>
      <c r="C86" s="182">
        <v>13</v>
      </c>
      <c r="D86" s="183" t="s">
        <v>174</v>
      </c>
      <c r="E86" s="183">
        <v>100</v>
      </c>
      <c r="F86" s="184">
        <v>543</v>
      </c>
      <c r="G86" s="184">
        <v>543</v>
      </c>
    </row>
    <row r="87" spans="1:7" ht="24.75" customHeight="1" thickBot="1" x14ac:dyDescent="0.25">
      <c r="A87" s="186" t="s">
        <v>134</v>
      </c>
      <c r="B87" s="182" t="s">
        <v>50</v>
      </c>
      <c r="C87" s="182">
        <v>13</v>
      </c>
      <c r="D87" s="183" t="s">
        <v>174</v>
      </c>
      <c r="E87" s="183">
        <v>200</v>
      </c>
      <c r="F87" s="184">
        <v>114</v>
      </c>
      <c r="G87" s="184">
        <v>120</v>
      </c>
    </row>
    <row r="88" spans="1:7" ht="26.25" hidden="1" thickBot="1" x14ac:dyDescent="0.25">
      <c r="A88" s="187" t="s">
        <v>175</v>
      </c>
      <c r="B88" s="178" t="s">
        <v>50</v>
      </c>
      <c r="C88" s="178">
        <v>13</v>
      </c>
      <c r="D88" s="179" t="s">
        <v>104</v>
      </c>
      <c r="E88" s="179"/>
      <c r="F88" s="180">
        <f t="shared" ref="F88:G91" si="4">F89</f>
        <v>0</v>
      </c>
      <c r="G88" s="180">
        <f t="shared" si="4"/>
        <v>0</v>
      </c>
    </row>
    <row r="89" spans="1:7" ht="26.25" hidden="1" thickBot="1" x14ac:dyDescent="0.25">
      <c r="A89" s="185" t="s">
        <v>176</v>
      </c>
      <c r="B89" s="182" t="s">
        <v>50</v>
      </c>
      <c r="C89" s="182">
        <v>13</v>
      </c>
      <c r="D89" s="183" t="s">
        <v>36</v>
      </c>
      <c r="E89" s="183"/>
      <c r="F89" s="184">
        <f t="shared" si="4"/>
        <v>0</v>
      </c>
      <c r="G89" s="184">
        <f t="shared" si="4"/>
        <v>0</v>
      </c>
    </row>
    <row r="90" spans="1:7" ht="26.25" hidden="1" thickBot="1" x14ac:dyDescent="0.25">
      <c r="A90" s="185" t="s">
        <v>177</v>
      </c>
      <c r="B90" s="182" t="s">
        <v>50</v>
      </c>
      <c r="C90" s="182">
        <v>13</v>
      </c>
      <c r="D90" s="183" t="s">
        <v>178</v>
      </c>
      <c r="E90" s="183"/>
      <c r="F90" s="184">
        <f t="shared" si="4"/>
        <v>0</v>
      </c>
      <c r="G90" s="184">
        <f t="shared" si="4"/>
        <v>0</v>
      </c>
    </row>
    <row r="91" spans="1:7" ht="13.5" hidden="1" thickBot="1" x14ac:dyDescent="0.25">
      <c r="A91" s="185" t="s">
        <v>179</v>
      </c>
      <c r="B91" s="182" t="s">
        <v>50</v>
      </c>
      <c r="C91" s="182">
        <v>13</v>
      </c>
      <c r="D91" s="183" t="s">
        <v>180</v>
      </c>
      <c r="E91" s="183"/>
      <c r="F91" s="184">
        <f t="shared" si="4"/>
        <v>0</v>
      </c>
      <c r="G91" s="184">
        <f t="shared" si="4"/>
        <v>0</v>
      </c>
    </row>
    <row r="92" spans="1:7" ht="26.25" hidden="1" thickBot="1" x14ac:dyDescent="0.25">
      <c r="A92" s="186" t="s">
        <v>34</v>
      </c>
      <c r="B92" s="182" t="s">
        <v>50</v>
      </c>
      <c r="C92" s="182">
        <v>13</v>
      </c>
      <c r="D92" s="183" t="s">
        <v>180</v>
      </c>
      <c r="E92" s="183">
        <v>600</v>
      </c>
      <c r="F92" s="184">
        <v>0</v>
      </c>
      <c r="G92" s="184">
        <v>0</v>
      </c>
    </row>
    <row r="93" spans="1:7" ht="51.75" thickBot="1" x14ac:dyDescent="0.25">
      <c r="A93" s="187" t="s">
        <v>181</v>
      </c>
      <c r="B93" s="178" t="s">
        <v>50</v>
      </c>
      <c r="C93" s="178">
        <v>13</v>
      </c>
      <c r="D93" s="179" t="s">
        <v>116</v>
      </c>
      <c r="E93" s="179"/>
      <c r="F93" s="180">
        <f t="shared" ref="F93:G96" si="5">F94</f>
        <v>1100</v>
      </c>
      <c r="G93" s="180">
        <f t="shared" si="5"/>
        <v>0</v>
      </c>
    </row>
    <row r="94" spans="1:7" ht="26.25" thickBot="1" x14ac:dyDescent="0.25">
      <c r="A94" s="181" t="s">
        <v>182</v>
      </c>
      <c r="B94" s="182" t="s">
        <v>50</v>
      </c>
      <c r="C94" s="182">
        <v>13</v>
      </c>
      <c r="D94" s="183" t="s">
        <v>0</v>
      </c>
      <c r="E94" s="183"/>
      <c r="F94" s="184">
        <f t="shared" si="5"/>
        <v>1100</v>
      </c>
      <c r="G94" s="184">
        <f t="shared" si="5"/>
        <v>0</v>
      </c>
    </row>
    <row r="95" spans="1:7" ht="26.25" thickBot="1" x14ac:dyDescent="0.25">
      <c r="A95" s="181" t="s">
        <v>183</v>
      </c>
      <c r="B95" s="182" t="s">
        <v>50</v>
      </c>
      <c r="C95" s="182">
        <v>13</v>
      </c>
      <c r="D95" s="183" t="s">
        <v>1</v>
      </c>
      <c r="E95" s="183"/>
      <c r="F95" s="184">
        <f>F96+F98</f>
        <v>1100</v>
      </c>
      <c r="G95" s="184">
        <f>G96+G98</f>
        <v>0</v>
      </c>
    </row>
    <row r="96" spans="1:7" ht="39" thickBot="1" x14ac:dyDescent="0.25">
      <c r="A96" s="181" t="s">
        <v>184</v>
      </c>
      <c r="B96" s="182" t="s">
        <v>50</v>
      </c>
      <c r="C96" s="182">
        <v>13</v>
      </c>
      <c r="D96" s="183" t="s">
        <v>185</v>
      </c>
      <c r="E96" s="183"/>
      <c r="F96" s="184">
        <f t="shared" si="5"/>
        <v>550</v>
      </c>
      <c r="G96" s="184">
        <f t="shared" si="5"/>
        <v>0</v>
      </c>
    </row>
    <row r="97" spans="1:7" ht="26.25" thickBot="1" x14ac:dyDescent="0.25">
      <c r="A97" s="418" t="s">
        <v>134</v>
      </c>
      <c r="B97" s="415" t="s">
        <v>50</v>
      </c>
      <c r="C97" s="415">
        <v>13</v>
      </c>
      <c r="D97" s="381" t="s">
        <v>185</v>
      </c>
      <c r="E97" s="381">
        <v>200</v>
      </c>
      <c r="F97" s="184">
        <v>550</v>
      </c>
      <c r="G97" s="184">
        <v>0</v>
      </c>
    </row>
    <row r="98" spans="1:7" ht="39" thickBot="1" x14ac:dyDescent="0.25">
      <c r="A98" s="417" t="s">
        <v>571</v>
      </c>
      <c r="B98" s="414" t="s">
        <v>50</v>
      </c>
      <c r="C98" s="414" t="s">
        <v>572</v>
      </c>
      <c r="D98" s="400" t="s">
        <v>573</v>
      </c>
      <c r="E98" s="400"/>
      <c r="F98" s="184">
        <f>F99</f>
        <v>550</v>
      </c>
      <c r="G98" s="184">
        <f>G99</f>
        <v>0</v>
      </c>
    </row>
    <row r="99" spans="1:7" ht="26.25" thickBot="1" x14ac:dyDescent="0.25">
      <c r="A99" s="111" t="s">
        <v>134</v>
      </c>
      <c r="B99" s="414" t="s">
        <v>50</v>
      </c>
      <c r="C99" s="414" t="s">
        <v>572</v>
      </c>
      <c r="D99" s="400" t="s">
        <v>573</v>
      </c>
      <c r="E99" s="400">
        <v>200</v>
      </c>
      <c r="F99" s="184">
        <v>550</v>
      </c>
      <c r="G99" s="184"/>
    </row>
    <row r="100" spans="1:7" ht="39" thickBot="1" x14ac:dyDescent="0.25">
      <c r="A100" s="187" t="s">
        <v>186</v>
      </c>
      <c r="B100" s="178" t="s">
        <v>50</v>
      </c>
      <c r="C100" s="178">
        <v>13</v>
      </c>
      <c r="D100" s="179" t="s">
        <v>18</v>
      </c>
      <c r="E100" s="179"/>
      <c r="F100" s="180">
        <f>F101</f>
        <v>146</v>
      </c>
      <c r="G100" s="180">
        <f>G101</f>
        <v>146</v>
      </c>
    </row>
    <row r="101" spans="1:7" ht="26.25" thickBot="1" x14ac:dyDescent="0.25">
      <c r="A101" s="181" t="s">
        <v>187</v>
      </c>
      <c r="B101" s="182" t="s">
        <v>50</v>
      </c>
      <c r="C101" s="182">
        <v>13</v>
      </c>
      <c r="D101" s="183" t="s">
        <v>98</v>
      </c>
      <c r="E101" s="183"/>
      <c r="F101" s="184">
        <f>F102</f>
        <v>146</v>
      </c>
      <c r="G101" s="184">
        <f>G102</f>
        <v>146</v>
      </c>
    </row>
    <row r="102" spans="1:7" ht="13.5" thickBot="1" x14ac:dyDescent="0.25">
      <c r="A102" s="181" t="s">
        <v>188</v>
      </c>
      <c r="B102" s="182" t="s">
        <v>50</v>
      </c>
      <c r="C102" s="182">
        <v>13</v>
      </c>
      <c r="D102" s="183" t="s">
        <v>99</v>
      </c>
      <c r="E102" s="183"/>
      <c r="F102" s="184">
        <f>F103+F105+F108+F110</f>
        <v>146</v>
      </c>
      <c r="G102" s="184">
        <f>G103+G105+G108+G110</f>
        <v>146</v>
      </c>
    </row>
    <row r="103" spans="1:7" ht="39" thickBot="1" x14ac:dyDescent="0.25">
      <c r="A103" s="185" t="s">
        <v>189</v>
      </c>
      <c r="B103" s="182" t="s">
        <v>50</v>
      </c>
      <c r="C103" s="182">
        <v>13</v>
      </c>
      <c r="D103" s="183" t="s">
        <v>190</v>
      </c>
      <c r="E103" s="183"/>
      <c r="F103" s="184">
        <f>F104</f>
        <v>66</v>
      </c>
      <c r="G103" s="184">
        <f>G104</f>
        <v>66</v>
      </c>
    </row>
    <row r="104" spans="1:7" ht="26.25" thickBot="1" x14ac:dyDescent="0.25">
      <c r="A104" s="186" t="s">
        <v>134</v>
      </c>
      <c r="B104" s="182" t="s">
        <v>50</v>
      </c>
      <c r="C104" s="182">
        <v>13</v>
      </c>
      <c r="D104" s="183" t="s">
        <v>190</v>
      </c>
      <c r="E104" s="183">
        <v>200</v>
      </c>
      <c r="F104" s="184">
        <v>66</v>
      </c>
      <c r="G104" s="184">
        <v>66</v>
      </c>
    </row>
    <row r="105" spans="1:7" ht="51.75" thickBot="1" x14ac:dyDescent="0.25">
      <c r="A105" s="181" t="s">
        <v>191</v>
      </c>
      <c r="B105" s="182" t="s">
        <v>50</v>
      </c>
      <c r="C105" s="182">
        <v>13</v>
      </c>
      <c r="D105" s="183" t="s">
        <v>192</v>
      </c>
      <c r="E105" s="183"/>
      <c r="F105" s="184">
        <f>F106</f>
        <v>80</v>
      </c>
      <c r="G105" s="184">
        <f>G106</f>
        <v>80</v>
      </c>
    </row>
    <row r="106" spans="1:7" x14ac:dyDescent="0.2">
      <c r="A106" s="505" t="s">
        <v>134</v>
      </c>
      <c r="B106" s="513" t="s">
        <v>50</v>
      </c>
      <c r="C106" s="513">
        <v>13</v>
      </c>
      <c r="D106" s="511" t="s">
        <v>192</v>
      </c>
      <c r="E106" s="511">
        <v>200</v>
      </c>
      <c r="F106" s="507">
        <v>80</v>
      </c>
      <c r="G106" s="507">
        <v>80</v>
      </c>
    </row>
    <row r="107" spans="1:7" ht="12.75" customHeight="1" thickBot="1" x14ac:dyDescent="0.25">
      <c r="A107" s="506"/>
      <c r="B107" s="514"/>
      <c r="C107" s="514"/>
      <c r="D107" s="512"/>
      <c r="E107" s="512"/>
      <c r="F107" s="508"/>
      <c r="G107" s="508"/>
    </row>
    <row r="108" spans="1:7" ht="0.75" hidden="1" customHeight="1" thickBot="1" x14ac:dyDescent="0.25">
      <c r="A108" s="181" t="s">
        <v>193</v>
      </c>
      <c r="B108" s="182" t="s">
        <v>50</v>
      </c>
      <c r="C108" s="182">
        <v>13</v>
      </c>
      <c r="D108" s="183" t="s">
        <v>194</v>
      </c>
      <c r="E108" s="183"/>
      <c r="F108" s="184">
        <f>F109</f>
        <v>0</v>
      </c>
      <c r="G108" s="184">
        <f>G109</f>
        <v>0</v>
      </c>
    </row>
    <row r="109" spans="1:7" ht="26.25" hidden="1" thickBot="1" x14ac:dyDescent="0.25">
      <c r="A109" s="186" t="s">
        <v>134</v>
      </c>
      <c r="B109" s="182" t="s">
        <v>50</v>
      </c>
      <c r="C109" s="182">
        <v>13</v>
      </c>
      <c r="D109" s="183" t="s">
        <v>194</v>
      </c>
      <c r="E109" s="183">
        <v>200</v>
      </c>
      <c r="F109" s="184">
        <v>0</v>
      </c>
      <c r="G109" s="184">
        <v>0</v>
      </c>
    </row>
    <row r="110" spans="1:7" ht="51.75" hidden="1" thickBot="1" x14ac:dyDescent="0.25">
      <c r="A110" s="181" t="s">
        <v>195</v>
      </c>
      <c r="B110" s="182" t="s">
        <v>50</v>
      </c>
      <c r="C110" s="182">
        <v>13</v>
      </c>
      <c r="D110" s="183" t="s">
        <v>196</v>
      </c>
      <c r="E110" s="183"/>
      <c r="F110" s="184">
        <f>F111</f>
        <v>0</v>
      </c>
      <c r="G110" s="184">
        <f>G111</f>
        <v>0</v>
      </c>
    </row>
    <row r="111" spans="1:7" ht="26.25" hidden="1" thickBot="1" x14ac:dyDescent="0.25">
      <c r="A111" s="186" t="s">
        <v>134</v>
      </c>
      <c r="B111" s="182" t="s">
        <v>50</v>
      </c>
      <c r="C111" s="182">
        <v>13</v>
      </c>
      <c r="D111" s="183" t="s">
        <v>196</v>
      </c>
      <c r="E111" s="183">
        <v>200</v>
      </c>
      <c r="F111" s="184">
        <v>0</v>
      </c>
      <c r="G111" s="184">
        <v>0</v>
      </c>
    </row>
    <row r="112" spans="1:7" ht="64.5" thickBot="1" x14ac:dyDescent="0.25">
      <c r="A112" s="181" t="s">
        <v>150</v>
      </c>
      <c r="B112" s="182" t="s">
        <v>50</v>
      </c>
      <c r="C112" s="182">
        <v>13</v>
      </c>
      <c r="D112" s="183" t="s">
        <v>151</v>
      </c>
      <c r="E112" s="183"/>
      <c r="F112" s="184">
        <f>F113+F123+F129</f>
        <v>8196.7000000000007</v>
      </c>
      <c r="G112" s="184">
        <f>G113+G123+G129</f>
        <v>8196.7000000000007</v>
      </c>
    </row>
    <row r="113" spans="1:7" ht="39" thickBot="1" x14ac:dyDescent="0.25">
      <c r="A113" s="187" t="s">
        <v>152</v>
      </c>
      <c r="B113" s="178" t="s">
        <v>50</v>
      </c>
      <c r="C113" s="178">
        <v>13</v>
      </c>
      <c r="D113" s="179" t="s">
        <v>153</v>
      </c>
      <c r="E113" s="179"/>
      <c r="F113" s="180">
        <f>F114+F117</f>
        <v>4780.7</v>
      </c>
      <c r="G113" s="180">
        <f>G114+G117</f>
        <v>4780.7</v>
      </c>
    </row>
    <row r="114" spans="1:7" ht="26.25" thickBot="1" x14ac:dyDescent="0.25">
      <c r="A114" s="187" t="s">
        <v>154</v>
      </c>
      <c r="B114" s="178" t="s">
        <v>50</v>
      </c>
      <c r="C114" s="178">
        <v>13</v>
      </c>
      <c r="D114" s="179" t="s">
        <v>155</v>
      </c>
      <c r="E114" s="179"/>
      <c r="F114" s="180">
        <f>F115</f>
        <v>72</v>
      </c>
      <c r="G114" s="180">
        <f>G115</f>
        <v>72</v>
      </c>
    </row>
    <row r="115" spans="1:7" ht="51.75" thickBot="1" x14ac:dyDescent="0.25">
      <c r="A115" s="181" t="s">
        <v>197</v>
      </c>
      <c r="B115" s="182" t="s">
        <v>50</v>
      </c>
      <c r="C115" s="182">
        <v>13</v>
      </c>
      <c r="D115" s="183" t="s">
        <v>198</v>
      </c>
      <c r="E115" s="183"/>
      <c r="F115" s="184">
        <f>F116</f>
        <v>72</v>
      </c>
      <c r="G115" s="184">
        <f>G116</f>
        <v>72</v>
      </c>
    </row>
    <row r="116" spans="1:7" ht="64.5" thickBot="1" x14ac:dyDescent="0.25">
      <c r="A116" s="186" t="s">
        <v>25</v>
      </c>
      <c r="B116" s="182" t="s">
        <v>50</v>
      </c>
      <c r="C116" s="182">
        <v>13</v>
      </c>
      <c r="D116" s="183" t="s">
        <v>198</v>
      </c>
      <c r="E116" s="183">
        <v>100</v>
      </c>
      <c r="F116" s="184">
        <v>72</v>
      </c>
      <c r="G116" s="184">
        <v>72</v>
      </c>
    </row>
    <row r="117" spans="1:7" ht="39" thickBot="1" x14ac:dyDescent="0.25">
      <c r="A117" s="177" t="s">
        <v>486</v>
      </c>
      <c r="B117" s="178" t="s">
        <v>50</v>
      </c>
      <c r="C117" s="178">
        <v>13</v>
      </c>
      <c r="D117" s="179" t="s">
        <v>487</v>
      </c>
      <c r="E117" s="179"/>
      <c r="F117" s="180">
        <f>F118+F121</f>
        <v>4708.7</v>
      </c>
      <c r="G117" s="180">
        <f>G118+G121</f>
        <v>4708.7</v>
      </c>
    </row>
    <row r="118" spans="1:7" ht="64.5" thickBot="1" x14ac:dyDescent="0.25">
      <c r="A118" s="185" t="s">
        <v>488</v>
      </c>
      <c r="B118" s="182" t="s">
        <v>50</v>
      </c>
      <c r="C118" s="182">
        <v>13</v>
      </c>
      <c r="D118" s="183" t="s">
        <v>489</v>
      </c>
      <c r="E118" s="183"/>
      <c r="F118" s="184">
        <f>F119+F120</f>
        <v>4708.7</v>
      </c>
      <c r="G118" s="184">
        <f>G119+G120</f>
        <v>4708.7</v>
      </c>
    </row>
    <row r="119" spans="1:7" ht="64.5" thickBot="1" x14ac:dyDescent="0.25">
      <c r="A119" s="186" t="s">
        <v>25</v>
      </c>
      <c r="B119" s="182" t="s">
        <v>50</v>
      </c>
      <c r="C119" s="182">
        <v>13</v>
      </c>
      <c r="D119" s="183" t="s">
        <v>489</v>
      </c>
      <c r="E119" s="183">
        <v>100</v>
      </c>
      <c r="F119" s="184">
        <v>3983.7</v>
      </c>
      <c r="G119" s="184">
        <v>3983.7</v>
      </c>
    </row>
    <row r="120" spans="1:7" ht="24.75" customHeight="1" thickBot="1" x14ac:dyDescent="0.25">
      <c r="A120" s="186" t="s">
        <v>134</v>
      </c>
      <c r="B120" s="182" t="s">
        <v>50</v>
      </c>
      <c r="C120" s="182">
        <v>13</v>
      </c>
      <c r="D120" s="183" t="s">
        <v>489</v>
      </c>
      <c r="E120" s="183">
        <v>200</v>
      </c>
      <c r="F120" s="184">
        <v>725</v>
      </c>
      <c r="G120" s="184">
        <v>725</v>
      </c>
    </row>
    <row r="121" spans="1:7" ht="0.75" hidden="1" customHeight="1" thickBot="1" x14ac:dyDescent="0.25">
      <c r="A121" s="185" t="s">
        <v>490</v>
      </c>
      <c r="B121" s="182" t="s">
        <v>50</v>
      </c>
      <c r="C121" s="182">
        <v>13</v>
      </c>
      <c r="D121" s="183" t="s">
        <v>491</v>
      </c>
      <c r="E121" s="183"/>
      <c r="F121" s="184">
        <f>F122</f>
        <v>0</v>
      </c>
      <c r="G121" s="184">
        <f>G122</f>
        <v>0</v>
      </c>
    </row>
    <row r="122" spans="1:7" ht="26.25" hidden="1" thickBot="1" x14ac:dyDescent="0.25">
      <c r="A122" s="186" t="s">
        <v>134</v>
      </c>
      <c r="B122" s="182" t="s">
        <v>50</v>
      </c>
      <c r="C122" s="182">
        <v>13</v>
      </c>
      <c r="D122" s="183" t="s">
        <v>491</v>
      </c>
      <c r="E122" s="183">
        <v>200</v>
      </c>
      <c r="F122" s="184">
        <v>0</v>
      </c>
      <c r="G122" s="184">
        <v>0</v>
      </c>
    </row>
    <row r="123" spans="1:7" ht="39" thickBot="1" x14ac:dyDescent="0.25">
      <c r="A123" s="187" t="s">
        <v>161</v>
      </c>
      <c r="B123" s="178" t="s">
        <v>50</v>
      </c>
      <c r="C123" s="178">
        <v>13</v>
      </c>
      <c r="D123" s="179" t="s">
        <v>162</v>
      </c>
      <c r="E123" s="179"/>
      <c r="F123" s="180">
        <f>F124</f>
        <v>2489</v>
      </c>
      <c r="G123" s="180">
        <f>G124</f>
        <v>2489</v>
      </c>
    </row>
    <row r="124" spans="1:7" ht="26.25" thickBot="1" x14ac:dyDescent="0.25">
      <c r="A124" s="181" t="s">
        <v>163</v>
      </c>
      <c r="B124" s="182" t="s">
        <v>50</v>
      </c>
      <c r="C124" s="182">
        <v>13</v>
      </c>
      <c r="D124" s="183" t="s">
        <v>164</v>
      </c>
      <c r="E124" s="183"/>
      <c r="F124" s="184">
        <f>F125+F127</f>
        <v>2489</v>
      </c>
      <c r="G124" s="184">
        <f>G125+G127</f>
        <v>2489</v>
      </c>
    </row>
    <row r="125" spans="1:7" ht="26.25" thickBot="1" x14ac:dyDescent="0.25">
      <c r="A125" s="181" t="s">
        <v>199</v>
      </c>
      <c r="B125" s="182" t="s">
        <v>50</v>
      </c>
      <c r="C125" s="182">
        <v>13</v>
      </c>
      <c r="D125" s="183" t="s">
        <v>200</v>
      </c>
      <c r="E125" s="183"/>
      <c r="F125" s="184">
        <f>F126</f>
        <v>2488</v>
      </c>
      <c r="G125" s="184">
        <f>G126</f>
        <v>2488</v>
      </c>
    </row>
    <row r="126" spans="1:7" ht="64.5" thickBot="1" x14ac:dyDescent="0.25">
      <c r="A126" s="186" t="s">
        <v>25</v>
      </c>
      <c r="B126" s="182" t="s">
        <v>50</v>
      </c>
      <c r="C126" s="182">
        <v>13</v>
      </c>
      <c r="D126" s="183" t="s">
        <v>200</v>
      </c>
      <c r="E126" s="183">
        <v>100</v>
      </c>
      <c r="F126" s="184">
        <v>2488</v>
      </c>
      <c r="G126" s="184">
        <v>2488</v>
      </c>
    </row>
    <row r="127" spans="1:7" ht="51.75" thickBot="1" x14ac:dyDescent="0.25">
      <c r="A127" s="181" t="s">
        <v>201</v>
      </c>
      <c r="B127" s="182" t="s">
        <v>50</v>
      </c>
      <c r="C127" s="182">
        <v>13</v>
      </c>
      <c r="D127" s="183" t="s">
        <v>202</v>
      </c>
      <c r="E127" s="183"/>
      <c r="F127" s="184">
        <f>F128</f>
        <v>1</v>
      </c>
      <c r="G127" s="184">
        <f>G128</f>
        <v>1</v>
      </c>
    </row>
    <row r="128" spans="1:7" ht="26.25" thickBot="1" x14ac:dyDescent="0.25">
      <c r="A128" s="186" t="s">
        <v>134</v>
      </c>
      <c r="B128" s="182" t="s">
        <v>50</v>
      </c>
      <c r="C128" s="182">
        <v>13</v>
      </c>
      <c r="D128" s="183" t="s">
        <v>202</v>
      </c>
      <c r="E128" s="183">
        <v>200</v>
      </c>
      <c r="F128" s="184">
        <v>1</v>
      </c>
      <c r="G128" s="184">
        <v>1</v>
      </c>
    </row>
    <row r="129" spans="1:7" ht="39" thickBot="1" x14ac:dyDescent="0.25">
      <c r="A129" s="187" t="s">
        <v>203</v>
      </c>
      <c r="B129" s="178" t="s">
        <v>50</v>
      </c>
      <c r="C129" s="178">
        <v>13</v>
      </c>
      <c r="D129" s="179" t="s">
        <v>204</v>
      </c>
      <c r="E129" s="179"/>
      <c r="F129" s="180">
        <f t="shared" ref="F129:G131" si="6">F130</f>
        <v>927</v>
      </c>
      <c r="G129" s="180">
        <f t="shared" si="6"/>
        <v>927</v>
      </c>
    </row>
    <row r="130" spans="1:7" ht="26.25" thickBot="1" x14ac:dyDescent="0.25">
      <c r="A130" s="181" t="s">
        <v>205</v>
      </c>
      <c r="B130" s="182" t="s">
        <v>50</v>
      </c>
      <c r="C130" s="182">
        <v>13</v>
      </c>
      <c r="D130" s="183" t="s">
        <v>206</v>
      </c>
      <c r="E130" s="183"/>
      <c r="F130" s="184">
        <f t="shared" si="6"/>
        <v>927</v>
      </c>
      <c r="G130" s="184">
        <f t="shared" si="6"/>
        <v>927</v>
      </c>
    </row>
    <row r="131" spans="1:7" ht="39" thickBot="1" x14ac:dyDescent="0.25">
      <c r="A131" s="181" t="s">
        <v>207</v>
      </c>
      <c r="B131" s="182" t="s">
        <v>50</v>
      </c>
      <c r="C131" s="182">
        <v>13</v>
      </c>
      <c r="D131" s="183" t="s">
        <v>208</v>
      </c>
      <c r="E131" s="183"/>
      <c r="F131" s="184">
        <f t="shared" si="6"/>
        <v>927</v>
      </c>
      <c r="G131" s="184">
        <f t="shared" si="6"/>
        <v>927</v>
      </c>
    </row>
    <row r="132" spans="1:7" ht="26.25" thickBot="1" x14ac:dyDescent="0.25">
      <c r="A132" s="181" t="s">
        <v>134</v>
      </c>
      <c r="B132" s="182" t="s">
        <v>50</v>
      </c>
      <c r="C132" s="182">
        <v>13</v>
      </c>
      <c r="D132" s="183" t="s">
        <v>208</v>
      </c>
      <c r="E132" s="183">
        <v>200</v>
      </c>
      <c r="F132" s="184">
        <v>927</v>
      </c>
      <c r="G132" s="184">
        <v>927</v>
      </c>
    </row>
    <row r="133" spans="1:7" ht="13.5" thickBot="1" x14ac:dyDescent="0.25">
      <c r="A133" s="187" t="s">
        <v>100</v>
      </c>
      <c r="B133" s="178" t="s">
        <v>50</v>
      </c>
      <c r="C133" s="178">
        <v>13</v>
      </c>
      <c r="D133" s="179" t="s">
        <v>129</v>
      </c>
      <c r="E133" s="179"/>
      <c r="F133" s="180">
        <f>F134</f>
        <v>4976</v>
      </c>
      <c r="G133" s="180">
        <f>G134</f>
        <v>4976</v>
      </c>
    </row>
    <row r="134" spans="1:7" ht="26.25" thickBot="1" x14ac:dyDescent="0.25">
      <c r="A134" s="181" t="s">
        <v>209</v>
      </c>
      <c r="B134" s="182" t="s">
        <v>50</v>
      </c>
      <c r="C134" s="182">
        <v>13</v>
      </c>
      <c r="D134" s="183" t="s">
        <v>210</v>
      </c>
      <c r="E134" s="183"/>
      <c r="F134" s="184">
        <f>F135</f>
        <v>4976</v>
      </c>
      <c r="G134" s="184">
        <f>G135</f>
        <v>4976</v>
      </c>
    </row>
    <row r="135" spans="1:7" ht="26.25" thickBot="1" x14ac:dyDescent="0.25">
      <c r="A135" s="181" t="s">
        <v>211</v>
      </c>
      <c r="B135" s="182" t="s">
        <v>50</v>
      </c>
      <c r="C135" s="182">
        <v>13</v>
      </c>
      <c r="D135" s="183" t="s">
        <v>212</v>
      </c>
      <c r="E135" s="183"/>
      <c r="F135" s="184">
        <f>F136+F137</f>
        <v>4976</v>
      </c>
      <c r="G135" s="184">
        <f>G136+G137</f>
        <v>4976</v>
      </c>
    </row>
    <row r="136" spans="1:7" ht="64.5" thickBot="1" x14ac:dyDescent="0.25">
      <c r="A136" s="186" t="s">
        <v>25</v>
      </c>
      <c r="B136" s="182" t="s">
        <v>50</v>
      </c>
      <c r="C136" s="182">
        <v>13</v>
      </c>
      <c r="D136" s="183" t="s">
        <v>212</v>
      </c>
      <c r="E136" s="183">
        <v>100</v>
      </c>
      <c r="F136" s="184">
        <v>4976</v>
      </c>
      <c r="G136" s="184">
        <v>4976</v>
      </c>
    </row>
    <row r="137" spans="1:7" x14ac:dyDescent="0.2">
      <c r="A137" s="505" t="s">
        <v>134</v>
      </c>
      <c r="B137" s="513" t="s">
        <v>50</v>
      </c>
      <c r="C137" s="513">
        <v>13</v>
      </c>
      <c r="D137" s="511" t="s">
        <v>212</v>
      </c>
      <c r="E137" s="511">
        <v>200</v>
      </c>
      <c r="F137" s="507">
        <v>0</v>
      </c>
      <c r="G137" s="507">
        <v>0</v>
      </c>
    </row>
    <row r="138" spans="1:7" ht="13.5" thickBot="1" x14ac:dyDescent="0.25">
      <c r="A138" s="506"/>
      <c r="B138" s="514"/>
      <c r="C138" s="514"/>
      <c r="D138" s="512"/>
      <c r="E138" s="512"/>
      <c r="F138" s="508"/>
      <c r="G138" s="508"/>
    </row>
    <row r="139" spans="1:7" ht="16.5" thickBot="1" x14ac:dyDescent="0.25">
      <c r="A139" s="194" t="s">
        <v>464</v>
      </c>
      <c r="B139" s="173" t="s">
        <v>51</v>
      </c>
      <c r="C139" s="173"/>
      <c r="D139" s="174"/>
      <c r="E139" s="174"/>
      <c r="F139" s="176">
        <f t="shared" ref="F139:G144" si="7">F140</f>
        <v>661.1</v>
      </c>
      <c r="G139" s="176">
        <f t="shared" si="7"/>
        <v>686</v>
      </c>
    </row>
    <row r="140" spans="1:7" ht="13.5" thickBot="1" x14ac:dyDescent="0.25">
      <c r="A140" s="187" t="s">
        <v>73</v>
      </c>
      <c r="B140" s="178" t="s">
        <v>51</v>
      </c>
      <c r="C140" s="178" t="s">
        <v>52</v>
      </c>
      <c r="D140" s="179"/>
      <c r="E140" s="179"/>
      <c r="F140" s="180">
        <f t="shared" si="7"/>
        <v>661.1</v>
      </c>
      <c r="G140" s="180">
        <f t="shared" si="7"/>
        <v>686</v>
      </c>
    </row>
    <row r="141" spans="1:7" ht="64.5" thickBot="1" x14ac:dyDescent="0.25">
      <c r="A141" s="185" t="s">
        <v>150</v>
      </c>
      <c r="B141" s="182" t="s">
        <v>51</v>
      </c>
      <c r="C141" s="182" t="s">
        <v>52</v>
      </c>
      <c r="D141" s="183" t="s">
        <v>151</v>
      </c>
      <c r="E141" s="183"/>
      <c r="F141" s="184">
        <f t="shared" si="7"/>
        <v>661.1</v>
      </c>
      <c r="G141" s="184">
        <f t="shared" si="7"/>
        <v>686</v>
      </c>
    </row>
    <row r="142" spans="1:7" ht="39" thickBot="1" x14ac:dyDescent="0.25">
      <c r="A142" s="185" t="s">
        <v>203</v>
      </c>
      <c r="B142" s="182" t="s">
        <v>51</v>
      </c>
      <c r="C142" s="182" t="s">
        <v>52</v>
      </c>
      <c r="D142" s="183" t="s">
        <v>204</v>
      </c>
      <c r="E142" s="183"/>
      <c r="F142" s="184">
        <f t="shared" si="7"/>
        <v>661.1</v>
      </c>
      <c r="G142" s="184">
        <f t="shared" si="7"/>
        <v>686</v>
      </c>
    </row>
    <row r="143" spans="1:7" ht="26.25" thickBot="1" x14ac:dyDescent="0.25">
      <c r="A143" s="185" t="s">
        <v>456</v>
      </c>
      <c r="B143" s="182" t="s">
        <v>51</v>
      </c>
      <c r="C143" s="182" t="s">
        <v>52</v>
      </c>
      <c r="D143" s="183" t="s">
        <v>457</v>
      </c>
      <c r="E143" s="183"/>
      <c r="F143" s="184">
        <f t="shared" si="7"/>
        <v>661.1</v>
      </c>
      <c r="G143" s="184">
        <f t="shared" si="7"/>
        <v>686</v>
      </c>
    </row>
    <row r="144" spans="1:7" ht="39" thickBot="1" x14ac:dyDescent="0.25">
      <c r="A144" s="185" t="s">
        <v>465</v>
      </c>
      <c r="B144" s="182" t="s">
        <v>51</v>
      </c>
      <c r="C144" s="182" t="s">
        <v>52</v>
      </c>
      <c r="D144" s="183" t="s">
        <v>466</v>
      </c>
      <c r="E144" s="183"/>
      <c r="F144" s="184">
        <f t="shared" si="7"/>
        <v>661.1</v>
      </c>
      <c r="G144" s="184">
        <f t="shared" si="7"/>
        <v>686</v>
      </c>
    </row>
    <row r="145" spans="1:7" ht="13.5" thickBot="1" x14ac:dyDescent="0.25">
      <c r="A145" s="189" t="s">
        <v>78</v>
      </c>
      <c r="B145" s="182" t="s">
        <v>51</v>
      </c>
      <c r="C145" s="182" t="s">
        <v>52</v>
      </c>
      <c r="D145" s="183" t="s">
        <v>466</v>
      </c>
      <c r="E145" s="183">
        <v>500</v>
      </c>
      <c r="F145" s="184">
        <v>661.1</v>
      </c>
      <c r="G145" s="184">
        <v>686</v>
      </c>
    </row>
    <row r="146" spans="1:7" ht="30.75" customHeight="1" thickBot="1" x14ac:dyDescent="0.25">
      <c r="A146" s="172" t="s">
        <v>213</v>
      </c>
      <c r="B146" s="173" t="s">
        <v>52</v>
      </c>
      <c r="C146" s="173"/>
      <c r="D146" s="174"/>
      <c r="E146" s="174"/>
      <c r="F146" s="176">
        <f>F147+F161+F177+F153</f>
        <v>3931.6000000000004</v>
      </c>
      <c r="G146" s="176">
        <f>G147+G161+G177+G153</f>
        <v>3308.1</v>
      </c>
    </row>
    <row r="147" spans="1:7" ht="0.75" hidden="1" customHeight="1" thickBot="1" x14ac:dyDescent="0.25">
      <c r="A147" s="177" t="s">
        <v>214</v>
      </c>
      <c r="B147" s="178" t="s">
        <v>52</v>
      </c>
      <c r="C147" s="178" t="s">
        <v>57</v>
      </c>
      <c r="D147" s="179"/>
      <c r="E147" s="179"/>
      <c r="F147" s="180">
        <f t="shared" ref="F147:G151" si="8">F148</f>
        <v>0</v>
      </c>
      <c r="G147" s="180">
        <f t="shared" si="8"/>
        <v>0</v>
      </c>
    </row>
    <row r="148" spans="1:7" ht="39" hidden="1" thickBot="1" x14ac:dyDescent="0.25">
      <c r="A148" s="181" t="s">
        <v>215</v>
      </c>
      <c r="B148" s="182" t="s">
        <v>52</v>
      </c>
      <c r="C148" s="182" t="s">
        <v>57</v>
      </c>
      <c r="D148" s="183" t="s">
        <v>18</v>
      </c>
      <c r="E148" s="183"/>
      <c r="F148" s="184">
        <f t="shared" si="8"/>
        <v>0</v>
      </c>
      <c r="G148" s="184">
        <f t="shared" si="8"/>
        <v>0</v>
      </c>
    </row>
    <row r="149" spans="1:7" ht="39" hidden="1" thickBot="1" x14ac:dyDescent="0.25">
      <c r="A149" s="181" t="s">
        <v>216</v>
      </c>
      <c r="B149" s="182" t="s">
        <v>52</v>
      </c>
      <c r="C149" s="182" t="s">
        <v>57</v>
      </c>
      <c r="D149" s="183" t="s">
        <v>80</v>
      </c>
      <c r="E149" s="183"/>
      <c r="F149" s="184">
        <f t="shared" si="8"/>
        <v>0</v>
      </c>
      <c r="G149" s="184">
        <f t="shared" si="8"/>
        <v>0</v>
      </c>
    </row>
    <row r="150" spans="1:7" ht="39" hidden="1" thickBot="1" x14ac:dyDescent="0.25">
      <c r="A150" s="185" t="s">
        <v>217</v>
      </c>
      <c r="B150" s="182" t="s">
        <v>52</v>
      </c>
      <c r="C150" s="182" t="s">
        <v>57</v>
      </c>
      <c r="D150" s="183" t="s">
        <v>218</v>
      </c>
      <c r="E150" s="183"/>
      <c r="F150" s="184">
        <f t="shared" si="8"/>
        <v>0</v>
      </c>
      <c r="G150" s="184">
        <f t="shared" si="8"/>
        <v>0</v>
      </c>
    </row>
    <row r="151" spans="1:7" ht="13.5" hidden="1" thickBot="1" x14ac:dyDescent="0.25">
      <c r="A151" s="185" t="s">
        <v>219</v>
      </c>
      <c r="B151" s="182" t="s">
        <v>52</v>
      </c>
      <c r="C151" s="182" t="s">
        <v>57</v>
      </c>
      <c r="D151" s="183" t="s">
        <v>220</v>
      </c>
      <c r="E151" s="183"/>
      <c r="F151" s="184">
        <f t="shared" si="8"/>
        <v>0</v>
      </c>
      <c r="G151" s="184">
        <f t="shared" si="8"/>
        <v>0</v>
      </c>
    </row>
    <row r="152" spans="1:7" ht="26.25" hidden="1" thickBot="1" x14ac:dyDescent="0.25">
      <c r="A152" s="186" t="s">
        <v>134</v>
      </c>
      <c r="B152" s="182" t="s">
        <v>52</v>
      </c>
      <c r="C152" s="182" t="s">
        <v>57</v>
      </c>
      <c r="D152" s="183" t="s">
        <v>220</v>
      </c>
      <c r="E152" s="183">
        <v>200</v>
      </c>
      <c r="F152" s="184">
        <v>0</v>
      </c>
      <c r="G152" s="184">
        <v>0</v>
      </c>
    </row>
    <row r="153" spans="1:7" ht="13.5" thickBot="1" x14ac:dyDescent="0.25">
      <c r="A153" s="420" t="s">
        <v>554</v>
      </c>
      <c r="B153" s="378" t="s">
        <v>52</v>
      </c>
      <c r="C153" s="378" t="s">
        <v>53</v>
      </c>
      <c r="D153" s="379"/>
      <c r="E153" s="380"/>
      <c r="F153" s="298">
        <f t="shared" ref="F153:G155" si="9">F154</f>
        <v>2543.8000000000002</v>
      </c>
      <c r="G153" s="298">
        <f t="shared" si="9"/>
        <v>2615.1</v>
      </c>
    </row>
    <row r="154" spans="1:7" ht="64.5" thickBot="1" x14ac:dyDescent="0.25">
      <c r="A154" s="386" t="s">
        <v>150</v>
      </c>
      <c r="B154" s="411" t="s">
        <v>52</v>
      </c>
      <c r="C154" s="411" t="s">
        <v>53</v>
      </c>
      <c r="D154" s="390" t="s">
        <v>151</v>
      </c>
      <c r="E154" s="390"/>
      <c r="F154" s="391">
        <f t="shared" si="9"/>
        <v>2543.8000000000002</v>
      </c>
      <c r="G154" s="391">
        <f t="shared" si="9"/>
        <v>2615.1</v>
      </c>
    </row>
    <row r="155" spans="1:7" ht="39" thickBot="1" x14ac:dyDescent="0.25">
      <c r="A155" s="386" t="s">
        <v>152</v>
      </c>
      <c r="B155" s="411" t="s">
        <v>52</v>
      </c>
      <c r="C155" s="411" t="s">
        <v>53</v>
      </c>
      <c r="D155" s="390" t="s">
        <v>153</v>
      </c>
      <c r="E155" s="390"/>
      <c r="F155" s="391">
        <f t="shared" si="9"/>
        <v>2543.8000000000002</v>
      </c>
      <c r="G155" s="391">
        <f t="shared" si="9"/>
        <v>2615.1</v>
      </c>
    </row>
    <row r="156" spans="1:7" ht="26.25" thickBot="1" x14ac:dyDescent="0.25">
      <c r="A156" s="408" t="s">
        <v>154</v>
      </c>
      <c r="B156" s="411" t="s">
        <v>52</v>
      </c>
      <c r="C156" s="411" t="s">
        <v>53</v>
      </c>
      <c r="D156" s="390" t="s">
        <v>155</v>
      </c>
      <c r="E156" s="390"/>
      <c r="F156" s="391">
        <f>F157+F159</f>
        <v>2543.8000000000002</v>
      </c>
      <c r="G156" s="391">
        <f>G157+G159</f>
        <v>2615.1</v>
      </c>
    </row>
    <row r="157" spans="1:7" ht="51.75" thickBot="1" x14ac:dyDescent="0.25">
      <c r="A157" s="408" t="s">
        <v>555</v>
      </c>
      <c r="B157" s="411" t="s">
        <v>52</v>
      </c>
      <c r="C157" s="411" t="s">
        <v>53</v>
      </c>
      <c r="D157" s="390" t="s">
        <v>556</v>
      </c>
      <c r="E157" s="390"/>
      <c r="F157" s="391">
        <f>F158</f>
        <v>170</v>
      </c>
      <c r="G157" s="391">
        <f>G158</f>
        <v>175</v>
      </c>
    </row>
    <row r="158" spans="1:7" ht="64.5" thickBot="1" x14ac:dyDescent="0.25">
      <c r="A158" s="409" t="s">
        <v>25</v>
      </c>
      <c r="B158" s="411" t="s">
        <v>52</v>
      </c>
      <c r="C158" s="411" t="s">
        <v>53</v>
      </c>
      <c r="D158" s="390" t="s">
        <v>556</v>
      </c>
      <c r="E158" s="390">
        <v>100</v>
      </c>
      <c r="F158" s="391">
        <v>170</v>
      </c>
      <c r="G158" s="391">
        <v>175</v>
      </c>
    </row>
    <row r="159" spans="1:7" ht="51.75" thickBot="1" x14ac:dyDescent="0.25">
      <c r="A159" s="410" t="s">
        <v>557</v>
      </c>
      <c r="B159" s="411" t="s">
        <v>52</v>
      </c>
      <c r="C159" s="411" t="s">
        <v>53</v>
      </c>
      <c r="D159" s="390" t="s">
        <v>558</v>
      </c>
      <c r="E159" s="390"/>
      <c r="F159" s="391">
        <f>F160</f>
        <v>2373.8000000000002</v>
      </c>
      <c r="G159" s="391">
        <f>G160</f>
        <v>2440.1</v>
      </c>
    </row>
    <row r="160" spans="1:7" ht="64.5" thickBot="1" x14ac:dyDescent="0.25">
      <c r="A160" s="409" t="s">
        <v>25</v>
      </c>
      <c r="B160" s="411" t="s">
        <v>52</v>
      </c>
      <c r="C160" s="411" t="s">
        <v>53</v>
      </c>
      <c r="D160" s="390" t="s">
        <v>558</v>
      </c>
      <c r="E160" s="390">
        <v>100</v>
      </c>
      <c r="F160" s="391">
        <v>2373.8000000000002</v>
      </c>
      <c r="G160" s="391">
        <v>2440.1</v>
      </c>
    </row>
    <row r="161" spans="1:7" ht="13.5" thickBot="1" x14ac:dyDescent="0.25">
      <c r="A161" s="187" t="s">
        <v>35</v>
      </c>
      <c r="B161" s="178" t="s">
        <v>52</v>
      </c>
      <c r="C161" s="178">
        <v>10</v>
      </c>
      <c r="D161" s="179"/>
      <c r="E161" s="179"/>
      <c r="F161" s="180">
        <f>F162</f>
        <v>132.6</v>
      </c>
      <c r="G161" s="180">
        <f>G162</f>
        <v>93</v>
      </c>
    </row>
    <row r="162" spans="1:7" ht="39" thickBot="1" x14ac:dyDescent="0.25">
      <c r="A162" s="181" t="s">
        <v>215</v>
      </c>
      <c r="B162" s="182" t="s">
        <v>52</v>
      </c>
      <c r="C162" s="182">
        <v>10</v>
      </c>
      <c r="D162" s="183" t="s">
        <v>18</v>
      </c>
      <c r="E162" s="183"/>
      <c r="F162" s="184">
        <f>F163</f>
        <v>132.6</v>
      </c>
      <c r="G162" s="184">
        <f>G163</f>
        <v>93</v>
      </c>
    </row>
    <row r="163" spans="1:7" ht="39" thickBot="1" x14ac:dyDescent="0.25">
      <c r="A163" s="181" t="s">
        <v>216</v>
      </c>
      <c r="B163" s="182" t="s">
        <v>52</v>
      </c>
      <c r="C163" s="182">
        <v>10</v>
      </c>
      <c r="D163" s="183" t="s">
        <v>80</v>
      </c>
      <c r="E163" s="183"/>
      <c r="F163" s="184">
        <f>F164+F173</f>
        <v>132.6</v>
      </c>
      <c r="G163" s="184">
        <f>G164+G173</f>
        <v>93</v>
      </c>
    </row>
    <row r="164" spans="1:7" ht="26.25" thickBot="1" x14ac:dyDescent="0.25">
      <c r="A164" s="177" t="s">
        <v>221</v>
      </c>
      <c r="B164" s="178" t="s">
        <v>52</v>
      </c>
      <c r="C164" s="178">
        <v>10</v>
      </c>
      <c r="D164" s="179" t="s">
        <v>81</v>
      </c>
      <c r="E164" s="179"/>
      <c r="F164" s="180">
        <f>F165+F167+F169+F171</f>
        <v>132.6</v>
      </c>
      <c r="G164" s="180">
        <f>G165+G167+G169+G171</f>
        <v>93</v>
      </c>
    </row>
    <row r="165" spans="1:7" ht="26.25" thickBot="1" x14ac:dyDescent="0.25">
      <c r="A165" s="181" t="s">
        <v>222</v>
      </c>
      <c r="B165" s="182" t="s">
        <v>52</v>
      </c>
      <c r="C165" s="182">
        <v>10</v>
      </c>
      <c r="D165" s="183" t="s">
        <v>223</v>
      </c>
      <c r="E165" s="183"/>
      <c r="F165" s="184">
        <f>F166</f>
        <v>39.6</v>
      </c>
      <c r="G165" s="184">
        <f>G166</f>
        <v>0</v>
      </c>
    </row>
    <row r="166" spans="1:7" ht="26.25" thickBot="1" x14ac:dyDescent="0.25">
      <c r="A166" s="186" t="s">
        <v>34</v>
      </c>
      <c r="B166" s="182" t="s">
        <v>52</v>
      </c>
      <c r="C166" s="182">
        <v>10</v>
      </c>
      <c r="D166" s="183" t="s">
        <v>223</v>
      </c>
      <c r="E166" s="183">
        <v>600</v>
      </c>
      <c r="F166" s="184">
        <v>39.6</v>
      </c>
      <c r="G166" s="184">
        <v>0</v>
      </c>
    </row>
    <row r="167" spans="1:7" ht="39" thickBot="1" x14ac:dyDescent="0.25">
      <c r="A167" s="181" t="s">
        <v>224</v>
      </c>
      <c r="B167" s="182" t="s">
        <v>52</v>
      </c>
      <c r="C167" s="182">
        <v>10</v>
      </c>
      <c r="D167" s="183" t="s">
        <v>225</v>
      </c>
      <c r="E167" s="183"/>
      <c r="F167" s="184">
        <f>F168</f>
        <v>38</v>
      </c>
      <c r="G167" s="184">
        <f>G168</f>
        <v>38</v>
      </c>
    </row>
    <row r="168" spans="1:7" ht="26.25" thickBot="1" x14ac:dyDescent="0.25">
      <c r="A168" s="186" t="s">
        <v>134</v>
      </c>
      <c r="B168" s="182" t="s">
        <v>52</v>
      </c>
      <c r="C168" s="182">
        <v>10</v>
      </c>
      <c r="D168" s="183" t="s">
        <v>225</v>
      </c>
      <c r="E168" s="183">
        <v>200</v>
      </c>
      <c r="F168" s="184">
        <v>38</v>
      </c>
      <c r="G168" s="184">
        <v>38</v>
      </c>
    </row>
    <row r="169" spans="1:7" ht="13.5" thickBot="1" x14ac:dyDescent="0.25">
      <c r="A169" s="181" t="s">
        <v>35</v>
      </c>
      <c r="B169" s="182" t="s">
        <v>52</v>
      </c>
      <c r="C169" s="182">
        <v>10</v>
      </c>
      <c r="D169" s="183" t="s">
        <v>226</v>
      </c>
      <c r="E169" s="183"/>
      <c r="F169" s="184">
        <f>F170</f>
        <v>55</v>
      </c>
      <c r="G169" s="184">
        <f>G170</f>
        <v>55</v>
      </c>
    </row>
    <row r="170" spans="1:7" ht="25.5" customHeight="1" thickBot="1" x14ac:dyDescent="0.25">
      <c r="A170" s="186" t="s">
        <v>134</v>
      </c>
      <c r="B170" s="182" t="s">
        <v>52</v>
      </c>
      <c r="C170" s="182">
        <v>10</v>
      </c>
      <c r="D170" s="183" t="s">
        <v>226</v>
      </c>
      <c r="E170" s="183">
        <v>200</v>
      </c>
      <c r="F170" s="184">
        <v>55</v>
      </c>
      <c r="G170" s="184">
        <v>55</v>
      </c>
    </row>
    <row r="171" spans="1:7" ht="39" hidden="1" thickBot="1" x14ac:dyDescent="0.25">
      <c r="A171" s="195" t="s">
        <v>227</v>
      </c>
      <c r="B171" s="196" t="s">
        <v>52</v>
      </c>
      <c r="C171" s="196">
        <v>10</v>
      </c>
      <c r="D171" s="197" t="s">
        <v>228</v>
      </c>
      <c r="E171" s="198"/>
      <c r="F171" s="199">
        <f>F172</f>
        <v>0</v>
      </c>
      <c r="G171" s="199">
        <f>G172</f>
        <v>0</v>
      </c>
    </row>
    <row r="172" spans="1:7" ht="26.25" hidden="1" thickBot="1" x14ac:dyDescent="0.25">
      <c r="A172" s="200" t="s">
        <v>134</v>
      </c>
      <c r="B172" s="201" t="s">
        <v>52</v>
      </c>
      <c r="C172" s="201">
        <v>10</v>
      </c>
      <c r="D172" s="202" t="s">
        <v>228</v>
      </c>
      <c r="E172" s="203">
        <v>200</v>
      </c>
      <c r="F172" s="199">
        <v>0</v>
      </c>
      <c r="G172" s="199">
        <v>0</v>
      </c>
    </row>
    <row r="173" spans="1:7" ht="26.25" hidden="1" thickBot="1" x14ac:dyDescent="0.25">
      <c r="A173" s="204" t="s">
        <v>389</v>
      </c>
      <c r="B173" s="205" t="s">
        <v>52</v>
      </c>
      <c r="C173" s="205">
        <v>10</v>
      </c>
      <c r="D173" s="170" t="s">
        <v>390</v>
      </c>
      <c r="E173" s="170"/>
      <c r="F173" s="180">
        <f>F174</f>
        <v>0</v>
      </c>
      <c r="G173" s="180">
        <f>G174</f>
        <v>0</v>
      </c>
    </row>
    <row r="174" spans="1:7" ht="39" hidden="1" thickBot="1" x14ac:dyDescent="0.25">
      <c r="A174" s="181" t="s">
        <v>391</v>
      </c>
      <c r="B174" s="182" t="s">
        <v>52</v>
      </c>
      <c r="C174" s="182">
        <v>10</v>
      </c>
      <c r="D174" s="183" t="s">
        <v>392</v>
      </c>
      <c r="E174" s="183"/>
      <c r="F174" s="184">
        <f>F175+F176</f>
        <v>0</v>
      </c>
      <c r="G174" s="184">
        <f>G175+G176</f>
        <v>0</v>
      </c>
    </row>
    <row r="175" spans="1:7" ht="26.25" hidden="1" thickBot="1" x14ac:dyDescent="0.25">
      <c r="A175" s="186" t="s">
        <v>134</v>
      </c>
      <c r="B175" s="182" t="s">
        <v>52</v>
      </c>
      <c r="C175" s="182">
        <v>10</v>
      </c>
      <c r="D175" s="183" t="s">
        <v>392</v>
      </c>
      <c r="E175" s="183">
        <v>200</v>
      </c>
      <c r="F175" s="184">
        <v>0</v>
      </c>
      <c r="G175" s="184">
        <v>0</v>
      </c>
    </row>
    <row r="176" spans="1:7" ht="26.25" hidden="1" thickBot="1" x14ac:dyDescent="0.25">
      <c r="A176" s="186" t="s">
        <v>34</v>
      </c>
      <c r="B176" s="182" t="s">
        <v>52</v>
      </c>
      <c r="C176" s="182">
        <v>10</v>
      </c>
      <c r="D176" s="183" t="s">
        <v>392</v>
      </c>
      <c r="E176" s="183">
        <v>600</v>
      </c>
      <c r="F176" s="184">
        <v>0</v>
      </c>
      <c r="G176" s="184">
        <v>0</v>
      </c>
    </row>
    <row r="177" spans="1:7" ht="26.25" thickBot="1" x14ac:dyDescent="0.25">
      <c r="A177" s="187" t="s">
        <v>66</v>
      </c>
      <c r="B177" s="178" t="s">
        <v>52</v>
      </c>
      <c r="C177" s="178">
        <v>14</v>
      </c>
      <c r="D177" s="179"/>
      <c r="E177" s="179"/>
      <c r="F177" s="180">
        <f>F178</f>
        <v>1255.2</v>
      </c>
      <c r="G177" s="180">
        <f>G178</f>
        <v>600</v>
      </c>
    </row>
    <row r="178" spans="1:7" ht="39" thickBot="1" x14ac:dyDescent="0.25">
      <c r="A178" s="181" t="s">
        <v>215</v>
      </c>
      <c r="B178" s="182" t="s">
        <v>52</v>
      </c>
      <c r="C178" s="182">
        <v>14</v>
      </c>
      <c r="D178" s="183" t="s">
        <v>18</v>
      </c>
      <c r="E178" s="183"/>
      <c r="F178" s="184">
        <f>F179+F190</f>
        <v>1255.2</v>
      </c>
      <c r="G178" s="184">
        <f>G179+G190</f>
        <v>600</v>
      </c>
    </row>
    <row r="179" spans="1:7" ht="26.25" thickBot="1" x14ac:dyDescent="0.25">
      <c r="A179" s="181" t="s">
        <v>229</v>
      </c>
      <c r="B179" s="182" t="s">
        <v>52</v>
      </c>
      <c r="C179" s="182">
        <v>14</v>
      </c>
      <c r="D179" s="183" t="s">
        <v>98</v>
      </c>
      <c r="E179" s="183"/>
      <c r="F179" s="184">
        <f>F180+F187</f>
        <v>1255.2</v>
      </c>
      <c r="G179" s="184">
        <f>G180+G187</f>
        <v>600</v>
      </c>
    </row>
    <row r="180" spans="1:7" ht="13.5" thickBot="1" x14ac:dyDescent="0.25">
      <c r="A180" s="187" t="s">
        <v>230</v>
      </c>
      <c r="B180" s="178" t="s">
        <v>52</v>
      </c>
      <c r="C180" s="178">
        <v>14</v>
      </c>
      <c r="D180" s="179" t="s">
        <v>99</v>
      </c>
      <c r="E180" s="179"/>
      <c r="F180" s="180">
        <f>F181+F183+F185</f>
        <v>1255.2</v>
      </c>
      <c r="G180" s="180">
        <f>G181+G183+G185</f>
        <v>600</v>
      </c>
    </row>
    <row r="181" spans="1:7" ht="26.25" thickBot="1" x14ac:dyDescent="0.25">
      <c r="A181" s="181" t="s">
        <v>231</v>
      </c>
      <c r="B181" s="182" t="s">
        <v>52</v>
      </c>
      <c r="C181" s="182">
        <v>14</v>
      </c>
      <c r="D181" s="183" t="s">
        <v>232</v>
      </c>
      <c r="E181" s="183"/>
      <c r="F181" s="184">
        <f>F182</f>
        <v>655.20000000000005</v>
      </c>
      <c r="G181" s="184">
        <f>G182</f>
        <v>0</v>
      </c>
    </row>
    <row r="182" spans="1:7" ht="25.5" customHeight="1" thickBot="1" x14ac:dyDescent="0.25">
      <c r="A182" s="186" t="s">
        <v>34</v>
      </c>
      <c r="B182" s="182" t="s">
        <v>52</v>
      </c>
      <c r="C182" s="182">
        <v>14</v>
      </c>
      <c r="D182" s="183" t="s">
        <v>232</v>
      </c>
      <c r="E182" s="183">
        <v>600</v>
      </c>
      <c r="F182" s="184">
        <v>655.20000000000005</v>
      </c>
      <c r="G182" s="184">
        <v>0</v>
      </c>
    </row>
    <row r="183" spans="1:7" ht="26.25" hidden="1" thickBot="1" x14ac:dyDescent="0.25">
      <c r="A183" s="181" t="s">
        <v>233</v>
      </c>
      <c r="B183" s="182" t="s">
        <v>52</v>
      </c>
      <c r="C183" s="182">
        <v>14</v>
      </c>
      <c r="D183" s="183" t="s">
        <v>234</v>
      </c>
      <c r="E183" s="183"/>
      <c r="F183" s="184">
        <f>F184</f>
        <v>0</v>
      </c>
      <c r="G183" s="184">
        <f>G184</f>
        <v>0</v>
      </c>
    </row>
    <row r="184" spans="1:7" ht="64.5" hidden="1" thickBot="1" x14ac:dyDescent="0.25">
      <c r="A184" s="186" t="s">
        <v>25</v>
      </c>
      <c r="B184" s="182" t="s">
        <v>52</v>
      </c>
      <c r="C184" s="182">
        <v>14</v>
      </c>
      <c r="D184" s="183" t="s">
        <v>234</v>
      </c>
      <c r="E184" s="183">
        <v>100</v>
      </c>
      <c r="F184" s="184">
        <v>0</v>
      </c>
      <c r="G184" s="184">
        <v>0</v>
      </c>
    </row>
    <row r="185" spans="1:7" ht="39" thickBot="1" x14ac:dyDescent="0.25">
      <c r="A185" s="181" t="s">
        <v>235</v>
      </c>
      <c r="B185" s="182" t="s">
        <v>52</v>
      </c>
      <c r="C185" s="182">
        <v>14</v>
      </c>
      <c r="D185" s="183" t="s">
        <v>236</v>
      </c>
      <c r="E185" s="183"/>
      <c r="F185" s="184">
        <f>F186</f>
        <v>600</v>
      </c>
      <c r="G185" s="184">
        <f>G186</f>
        <v>600</v>
      </c>
    </row>
    <row r="186" spans="1:7" ht="26.25" thickBot="1" x14ac:dyDescent="0.25">
      <c r="A186" s="186" t="s">
        <v>134</v>
      </c>
      <c r="B186" s="182" t="s">
        <v>52</v>
      </c>
      <c r="C186" s="182">
        <v>14</v>
      </c>
      <c r="D186" s="183" t="s">
        <v>236</v>
      </c>
      <c r="E186" s="183">
        <v>200</v>
      </c>
      <c r="F186" s="184">
        <v>600</v>
      </c>
      <c r="G186" s="184">
        <v>600</v>
      </c>
    </row>
    <row r="187" spans="1:7" ht="13.5" hidden="1" thickBot="1" x14ac:dyDescent="0.25">
      <c r="A187" s="187" t="s">
        <v>393</v>
      </c>
      <c r="B187" s="178" t="s">
        <v>52</v>
      </c>
      <c r="C187" s="178">
        <v>14</v>
      </c>
      <c r="D187" s="179" t="s">
        <v>394</v>
      </c>
      <c r="E187" s="179"/>
      <c r="F187" s="180">
        <f>F188</f>
        <v>0</v>
      </c>
      <c r="G187" s="180">
        <f>G188</f>
        <v>0</v>
      </c>
    </row>
    <row r="188" spans="1:7" ht="26.25" hidden="1" thickBot="1" x14ac:dyDescent="0.25">
      <c r="A188" s="181" t="s">
        <v>395</v>
      </c>
      <c r="B188" s="182" t="s">
        <v>52</v>
      </c>
      <c r="C188" s="182">
        <v>14</v>
      </c>
      <c r="D188" s="183" t="s">
        <v>396</v>
      </c>
      <c r="E188" s="183"/>
      <c r="F188" s="184">
        <f>F189</f>
        <v>0</v>
      </c>
      <c r="G188" s="184">
        <f>G189</f>
        <v>0</v>
      </c>
    </row>
    <row r="189" spans="1:7" ht="26.25" hidden="1" thickBot="1" x14ac:dyDescent="0.25">
      <c r="A189" s="186" t="s">
        <v>34</v>
      </c>
      <c r="B189" s="182" t="s">
        <v>52</v>
      </c>
      <c r="C189" s="182">
        <v>14</v>
      </c>
      <c r="D189" s="183" t="s">
        <v>396</v>
      </c>
      <c r="E189" s="183">
        <v>600</v>
      </c>
      <c r="F189" s="184">
        <v>0</v>
      </c>
      <c r="G189" s="184">
        <v>0</v>
      </c>
    </row>
    <row r="190" spans="1:7" ht="26.25" hidden="1" thickBot="1" x14ac:dyDescent="0.25">
      <c r="A190" s="187" t="s">
        <v>237</v>
      </c>
      <c r="B190" s="178" t="s">
        <v>52</v>
      </c>
      <c r="C190" s="178">
        <v>14</v>
      </c>
      <c r="D190" s="179" t="s">
        <v>40</v>
      </c>
      <c r="E190" s="179"/>
      <c r="F190" s="180">
        <f t="shared" ref="F190:G192" si="10">F191</f>
        <v>0</v>
      </c>
      <c r="G190" s="180">
        <f t="shared" si="10"/>
        <v>0</v>
      </c>
    </row>
    <row r="191" spans="1:7" ht="39" hidden="1" thickBot="1" x14ac:dyDescent="0.25">
      <c r="A191" s="181" t="s">
        <v>238</v>
      </c>
      <c r="B191" s="182" t="s">
        <v>52</v>
      </c>
      <c r="C191" s="182">
        <v>14</v>
      </c>
      <c r="D191" s="183" t="s">
        <v>77</v>
      </c>
      <c r="E191" s="183"/>
      <c r="F191" s="184">
        <f t="shared" si="10"/>
        <v>0</v>
      </c>
      <c r="G191" s="184">
        <f t="shared" si="10"/>
        <v>0</v>
      </c>
    </row>
    <row r="192" spans="1:7" ht="26.25" hidden="1" thickBot="1" x14ac:dyDescent="0.25">
      <c r="A192" s="181" t="s">
        <v>239</v>
      </c>
      <c r="B192" s="182" t="s">
        <v>52</v>
      </c>
      <c r="C192" s="182">
        <v>14</v>
      </c>
      <c r="D192" s="183" t="s">
        <v>240</v>
      </c>
      <c r="E192" s="183"/>
      <c r="F192" s="184">
        <f t="shared" si="10"/>
        <v>0</v>
      </c>
      <c r="G192" s="184">
        <f t="shared" si="10"/>
        <v>0</v>
      </c>
    </row>
    <row r="193" spans="1:7" hidden="1" x14ac:dyDescent="0.2">
      <c r="A193" s="505" t="s">
        <v>34</v>
      </c>
      <c r="B193" s="513" t="s">
        <v>52</v>
      </c>
      <c r="C193" s="513">
        <v>14</v>
      </c>
      <c r="D193" s="511" t="s">
        <v>240</v>
      </c>
      <c r="E193" s="511">
        <v>600</v>
      </c>
      <c r="F193" s="507">
        <v>0</v>
      </c>
      <c r="G193" s="507">
        <v>0</v>
      </c>
    </row>
    <row r="194" spans="1:7" ht="13.5" hidden="1" thickBot="1" x14ac:dyDescent="0.25">
      <c r="A194" s="506"/>
      <c r="B194" s="514"/>
      <c r="C194" s="514"/>
      <c r="D194" s="512"/>
      <c r="E194" s="512"/>
      <c r="F194" s="508"/>
      <c r="G194" s="508"/>
    </row>
    <row r="195" spans="1:7" ht="16.5" thickBot="1" x14ac:dyDescent="0.25">
      <c r="A195" s="172" t="s">
        <v>241</v>
      </c>
      <c r="B195" s="173" t="s">
        <v>53</v>
      </c>
      <c r="C195" s="173"/>
      <c r="D195" s="174"/>
      <c r="E195" s="174"/>
      <c r="F195" s="176">
        <f>F196+F212+F222+F239</f>
        <v>76047.8</v>
      </c>
      <c r="G195" s="176">
        <f>G196+G212+G222+G239</f>
        <v>82517.8</v>
      </c>
    </row>
    <row r="196" spans="1:7" ht="13.5" thickBot="1" x14ac:dyDescent="0.25">
      <c r="A196" s="177" t="s">
        <v>16</v>
      </c>
      <c r="B196" s="178" t="s">
        <v>53</v>
      </c>
      <c r="C196" s="178" t="s">
        <v>50</v>
      </c>
      <c r="D196" s="183"/>
      <c r="E196" s="183"/>
      <c r="F196" s="180">
        <f>F197+F207</f>
        <v>47</v>
      </c>
      <c r="G196" s="180">
        <f>G197+G207</f>
        <v>47</v>
      </c>
    </row>
    <row r="197" spans="1:7" ht="51.75" thickBot="1" x14ac:dyDescent="0.25">
      <c r="A197" s="185" t="s">
        <v>167</v>
      </c>
      <c r="B197" s="182" t="s">
        <v>53</v>
      </c>
      <c r="C197" s="182" t="s">
        <v>50</v>
      </c>
      <c r="D197" s="183" t="s">
        <v>91</v>
      </c>
      <c r="E197" s="183"/>
      <c r="F197" s="184">
        <f>F198</f>
        <v>7</v>
      </c>
      <c r="G197" s="184">
        <f>G198</f>
        <v>7</v>
      </c>
    </row>
    <row r="198" spans="1:7" ht="26.25" thickBot="1" x14ac:dyDescent="0.25">
      <c r="A198" s="185" t="s">
        <v>321</v>
      </c>
      <c r="B198" s="182" t="s">
        <v>53</v>
      </c>
      <c r="C198" s="182" t="s">
        <v>50</v>
      </c>
      <c r="D198" s="183" t="s">
        <v>33</v>
      </c>
      <c r="E198" s="183"/>
      <c r="F198" s="184">
        <f>F199+F204</f>
        <v>7</v>
      </c>
      <c r="G198" s="184">
        <f>G199+G204</f>
        <v>7</v>
      </c>
    </row>
    <row r="199" spans="1:7" ht="26.25" thickBot="1" x14ac:dyDescent="0.25">
      <c r="A199" s="185" t="s">
        <v>397</v>
      </c>
      <c r="B199" s="182" t="s">
        <v>53</v>
      </c>
      <c r="C199" s="182" t="s">
        <v>50</v>
      </c>
      <c r="D199" s="183" t="s">
        <v>398</v>
      </c>
      <c r="E199" s="183"/>
      <c r="F199" s="184">
        <f>F200+F202</f>
        <v>7</v>
      </c>
      <c r="G199" s="184">
        <f>G200+G202</f>
        <v>7</v>
      </c>
    </row>
    <row r="200" spans="1:7" ht="39" thickBot="1" x14ac:dyDescent="0.25">
      <c r="A200" s="195" t="s">
        <v>468</v>
      </c>
      <c r="B200" s="196" t="s">
        <v>53</v>
      </c>
      <c r="C200" s="196" t="s">
        <v>50</v>
      </c>
      <c r="D200" s="197" t="s">
        <v>469</v>
      </c>
      <c r="E200" s="198"/>
      <c r="F200" s="199">
        <f>F201</f>
        <v>7</v>
      </c>
      <c r="G200" s="199">
        <f>G201</f>
        <v>7</v>
      </c>
    </row>
    <row r="201" spans="1:7" ht="13.5" thickBot="1" x14ac:dyDescent="0.25">
      <c r="A201" s="206" t="s">
        <v>78</v>
      </c>
      <c r="B201" s="196" t="s">
        <v>53</v>
      </c>
      <c r="C201" s="196" t="s">
        <v>50</v>
      </c>
      <c r="D201" s="197" t="s">
        <v>469</v>
      </c>
      <c r="E201" s="198">
        <v>500</v>
      </c>
      <c r="F201" s="199">
        <v>7</v>
      </c>
      <c r="G201" s="199">
        <v>7</v>
      </c>
    </row>
    <row r="202" spans="1:7" ht="39" hidden="1" thickBot="1" x14ac:dyDescent="0.25">
      <c r="A202" s="185" t="s">
        <v>399</v>
      </c>
      <c r="B202" s="182" t="s">
        <v>53</v>
      </c>
      <c r="C202" s="182" t="s">
        <v>50</v>
      </c>
      <c r="D202" s="183" t="s">
        <v>400</v>
      </c>
      <c r="E202" s="183"/>
      <c r="F202" s="184">
        <f>F203</f>
        <v>0</v>
      </c>
      <c r="G202" s="184">
        <f>G203</f>
        <v>0</v>
      </c>
    </row>
    <row r="203" spans="1:7" ht="26.25" hidden="1" thickBot="1" x14ac:dyDescent="0.25">
      <c r="A203" s="189" t="s">
        <v>34</v>
      </c>
      <c r="B203" s="182" t="s">
        <v>53</v>
      </c>
      <c r="C203" s="182" t="s">
        <v>50</v>
      </c>
      <c r="D203" s="183" t="s">
        <v>400</v>
      </c>
      <c r="E203" s="183">
        <v>600</v>
      </c>
      <c r="F203" s="184"/>
      <c r="G203" s="184"/>
    </row>
    <row r="204" spans="1:7" ht="26.25" hidden="1" thickBot="1" x14ac:dyDescent="0.25">
      <c r="A204" s="181" t="s">
        <v>470</v>
      </c>
      <c r="B204" s="182" t="s">
        <v>53</v>
      </c>
      <c r="C204" s="182" t="s">
        <v>50</v>
      </c>
      <c r="D204" s="183" t="s">
        <v>471</v>
      </c>
      <c r="E204" s="183"/>
      <c r="F204" s="184">
        <f>F205</f>
        <v>0</v>
      </c>
      <c r="G204" s="184">
        <f>G205</f>
        <v>0</v>
      </c>
    </row>
    <row r="205" spans="1:7" ht="39" hidden="1" thickBot="1" x14ac:dyDescent="0.25">
      <c r="A205" s="181" t="s">
        <v>399</v>
      </c>
      <c r="B205" s="182" t="s">
        <v>53</v>
      </c>
      <c r="C205" s="182" t="s">
        <v>50</v>
      </c>
      <c r="D205" s="183" t="s">
        <v>472</v>
      </c>
      <c r="E205" s="183"/>
      <c r="F205" s="184">
        <f>F206</f>
        <v>0</v>
      </c>
      <c r="G205" s="184">
        <f>G206</f>
        <v>0</v>
      </c>
    </row>
    <row r="206" spans="1:7" ht="13.5" hidden="1" thickBot="1" x14ac:dyDescent="0.25">
      <c r="A206" s="186" t="s">
        <v>78</v>
      </c>
      <c r="B206" s="182" t="s">
        <v>53</v>
      </c>
      <c r="C206" s="182" t="s">
        <v>50</v>
      </c>
      <c r="D206" s="183" t="s">
        <v>472</v>
      </c>
      <c r="E206" s="183">
        <v>500</v>
      </c>
      <c r="F206" s="184"/>
      <c r="G206" s="184"/>
    </row>
    <row r="207" spans="1:7" ht="51.75" thickBot="1" x14ac:dyDescent="0.25">
      <c r="A207" s="181" t="s">
        <v>181</v>
      </c>
      <c r="B207" s="182" t="s">
        <v>53</v>
      </c>
      <c r="C207" s="182" t="s">
        <v>50</v>
      </c>
      <c r="D207" s="183" t="s">
        <v>116</v>
      </c>
      <c r="E207" s="183"/>
      <c r="F207" s="184">
        <f t="shared" ref="F207:G210" si="11">F208</f>
        <v>40</v>
      </c>
      <c r="G207" s="184">
        <f t="shared" si="11"/>
        <v>40</v>
      </c>
    </row>
    <row r="208" spans="1:7" ht="26.25" thickBot="1" x14ac:dyDescent="0.25">
      <c r="A208" s="181" t="s">
        <v>182</v>
      </c>
      <c r="B208" s="182" t="s">
        <v>53</v>
      </c>
      <c r="C208" s="182" t="s">
        <v>50</v>
      </c>
      <c r="D208" s="183" t="s">
        <v>0</v>
      </c>
      <c r="E208" s="183"/>
      <c r="F208" s="184">
        <f t="shared" si="11"/>
        <v>40</v>
      </c>
      <c r="G208" s="184">
        <f t="shared" si="11"/>
        <v>40</v>
      </c>
    </row>
    <row r="209" spans="1:7" ht="26.25" thickBot="1" x14ac:dyDescent="0.25">
      <c r="A209" s="181" t="s">
        <v>470</v>
      </c>
      <c r="B209" s="182" t="s">
        <v>53</v>
      </c>
      <c r="C209" s="182" t="s">
        <v>50</v>
      </c>
      <c r="D209" s="183" t="s">
        <v>17</v>
      </c>
      <c r="E209" s="183"/>
      <c r="F209" s="184">
        <f t="shared" si="11"/>
        <v>40</v>
      </c>
      <c r="G209" s="184">
        <f t="shared" si="11"/>
        <v>40</v>
      </c>
    </row>
    <row r="210" spans="1:7" ht="39" thickBot="1" x14ac:dyDescent="0.25">
      <c r="A210" s="181" t="s">
        <v>540</v>
      </c>
      <c r="B210" s="182" t="s">
        <v>53</v>
      </c>
      <c r="C210" s="182" t="s">
        <v>50</v>
      </c>
      <c r="D210" s="183" t="s">
        <v>473</v>
      </c>
      <c r="E210" s="183"/>
      <c r="F210" s="184">
        <f t="shared" si="11"/>
        <v>40</v>
      </c>
      <c r="G210" s="184">
        <f t="shared" si="11"/>
        <v>40</v>
      </c>
    </row>
    <row r="211" spans="1:7" ht="13.5" thickBot="1" x14ac:dyDescent="0.25">
      <c r="A211" s="186" t="s">
        <v>78</v>
      </c>
      <c r="B211" s="182" t="s">
        <v>53</v>
      </c>
      <c r="C211" s="182" t="s">
        <v>50</v>
      </c>
      <c r="D211" s="183" t="s">
        <v>473</v>
      </c>
      <c r="E211" s="183">
        <v>500</v>
      </c>
      <c r="F211" s="184">
        <v>40</v>
      </c>
      <c r="G211" s="184">
        <v>40</v>
      </c>
    </row>
    <row r="212" spans="1:7" ht="13.5" thickBot="1" x14ac:dyDescent="0.25">
      <c r="A212" s="187" t="s">
        <v>474</v>
      </c>
      <c r="B212" s="178" t="s">
        <v>53</v>
      </c>
      <c r="C212" s="178" t="s">
        <v>54</v>
      </c>
      <c r="D212" s="179"/>
      <c r="E212" s="179"/>
      <c r="F212" s="180">
        <f>F213</f>
        <v>1809</v>
      </c>
      <c r="G212" s="180">
        <f>G213</f>
        <v>1809</v>
      </c>
    </row>
    <row r="213" spans="1:7" ht="51.75" thickBot="1" x14ac:dyDescent="0.25">
      <c r="A213" s="181" t="s">
        <v>242</v>
      </c>
      <c r="B213" s="182" t="s">
        <v>53</v>
      </c>
      <c r="C213" s="182" t="s">
        <v>54</v>
      </c>
      <c r="D213" s="183" t="s">
        <v>120</v>
      </c>
      <c r="E213" s="183"/>
      <c r="F213" s="184">
        <f>F214</f>
        <v>1809</v>
      </c>
      <c r="G213" s="184">
        <f>G214</f>
        <v>1809</v>
      </c>
    </row>
    <row r="214" spans="1:7" ht="26.25" thickBot="1" x14ac:dyDescent="0.25">
      <c r="A214" s="181" t="s">
        <v>297</v>
      </c>
      <c r="B214" s="182" t="s">
        <v>53</v>
      </c>
      <c r="C214" s="182" t="s">
        <v>54</v>
      </c>
      <c r="D214" s="183" t="s">
        <v>20</v>
      </c>
      <c r="E214" s="183"/>
      <c r="F214" s="184">
        <f>F215+F218</f>
        <v>1809</v>
      </c>
      <c r="G214" s="184">
        <f>G215+G218</f>
        <v>1809</v>
      </c>
    </row>
    <row r="215" spans="1:7" ht="26.25" thickBot="1" x14ac:dyDescent="0.25">
      <c r="A215" s="181" t="s">
        <v>475</v>
      </c>
      <c r="B215" s="182" t="s">
        <v>53</v>
      </c>
      <c r="C215" s="182" t="s">
        <v>54</v>
      </c>
      <c r="D215" s="183" t="s">
        <v>21</v>
      </c>
      <c r="E215" s="183"/>
      <c r="F215" s="184">
        <f>F216</f>
        <v>266</v>
      </c>
      <c r="G215" s="184">
        <f>G216</f>
        <v>266</v>
      </c>
    </row>
    <row r="216" spans="1:7" ht="26.25" thickBot="1" x14ac:dyDescent="0.25">
      <c r="A216" s="181" t="s">
        <v>476</v>
      </c>
      <c r="B216" s="182" t="s">
        <v>53</v>
      </c>
      <c r="C216" s="182" t="s">
        <v>54</v>
      </c>
      <c r="D216" s="183" t="s">
        <v>477</v>
      </c>
      <c r="E216" s="183"/>
      <c r="F216" s="184">
        <f>F217</f>
        <v>266</v>
      </c>
      <c r="G216" s="184">
        <f>G217</f>
        <v>266</v>
      </c>
    </row>
    <row r="217" spans="1:7" ht="13.5" thickBot="1" x14ac:dyDescent="0.25">
      <c r="A217" s="186" t="s">
        <v>478</v>
      </c>
      <c r="B217" s="182" t="s">
        <v>53</v>
      </c>
      <c r="C217" s="182" t="s">
        <v>54</v>
      </c>
      <c r="D217" s="183" t="s">
        <v>477</v>
      </c>
      <c r="E217" s="183">
        <v>500</v>
      </c>
      <c r="F217" s="184">
        <v>266</v>
      </c>
      <c r="G217" s="184">
        <v>266</v>
      </c>
    </row>
    <row r="218" spans="1:7" ht="26.25" thickBot="1" x14ac:dyDescent="0.25">
      <c r="A218" s="181" t="s">
        <v>244</v>
      </c>
      <c r="B218" s="182" t="s">
        <v>53</v>
      </c>
      <c r="C218" s="182" t="s">
        <v>54</v>
      </c>
      <c r="D218" s="183" t="s">
        <v>22</v>
      </c>
      <c r="E218" s="183"/>
      <c r="F218" s="184">
        <f>F219</f>
        <v>1543</v>
      </c>
      <c r="G218" s="184">
        <f>G219</f>
        <v>1543</v>
      </c>
    </row>
    <row r="219" spans="1:7" ht="26.25" thickBot="1" x14ac:dyDescent="0.25">
      <c r="A219" s="181" t="s">
        <v>514</v>
      </c>
      <c r="B219" s="182" t="s">
        <v>53</v>
      </c>
      <c r="C219" s="182" t="s">
        <v>54</v>
      </c>
      <c r="D219" s="183" t="s">
        <v>246</v>
      </c>
      <c r="E219" s="183"/>
      <c r="F219" s="184">
        <f>F220+F221</f>
        <v>1543</v>
      </c>
      <c r="G219" s="184">
        <f>G220+G221</f>
        <v>1543</v>
      </c>
    </row>
    <row r="220" spans="1:7" ht="64.5" thickBot="1" x14ac:dyDescent="0.25">
      <c r="A220" s="186" t="s">
        <v>25</v>
      </c>
      <c r="B220" s="182" t="s">
        <v>53</v>
      </c>
      <c r="C220" s="182" t="s">
        <v>54</v>
      </c>
      <c r="D220" s="183" t="s">
        <v>246</v>
      </c>
      <c r="E220" s="183">
        <v>100</v>
      </c>
      <c r="F220" s="184">
        <v>30.9</v>
      </c>
      <c r="G220" s="184">
        <v>30.9</v>
      </c>
    </row>
    <row r="221" spans="1:7" ht="26.25" thickBot="1" x14ac:dyDescent="0.25">
      <c r="A221" s="186" t="s">
        <v>134</v>
      </c>
      <c r="B221" s="182" t="s">
        <v>53</v>
      </c>
      <c r="C221" s="182" t="s">
        <v>515</v>
      </c>
      <c r="D221" s="183" t="s">
        <v>246</v>
      </c>
      <c r="E221" s="183">
        <v>200</v>
      </c>
      <c r="F221" s="184">
        <v>1512.1</v>
      </c>
      <c r="G221" s="184">
        <v>1512.1</v>
      </c>
    </row>
    <row r="222" spans="1:7" ht="13.5" thickBot="1" x14ac:dyDescent="0.25">
      <c r="A222" s="177" t="s">
        <v>247</v>
      </c>
      <c r="B222" s="178" t="s">
        <v>53</v>
      </c>
      <c r="C222" s="178" t="s">
        <v>57</v>
      </c>
      <c r="D222" s="179"/>
      <c r="E222" s="179"/>
      <c r="F222" s="180">
        <f>F223</f>
        <v>74171.8</v>
      </c>
      <c r="G222" s="180">
        <f>G223</f>
        <v>80641.8</v>
      </c>
    </row>
    <row r="223" spans="1:7" ht="39" thickBot="1" x14ac:dyDescent="0.25">
      <c r="A223" s="181" t="s">
        <v>248</v>
      </c>
      <c r="B223" s="182" t="s">
        <v>53</v>
      </c>
      <c r="C223" s="182" t="s">
        <v>57</v>
      </c>
      <c r="D223" s="183" t="s">
        <v>249</v>
      </c>
      <c r="E223" s="183"/>
      <c r="F223" s="184">
        <f>F224+F235</f>
        <v>74171.8</v>
      </c>
      <c r="G223" s="184">
        <f>G224+G235</f>
        <v>80641.8</v>
      </c>
    </row>
    <row r="224" spans="1:7" ht="39" thickBot="1" x14ac:dyDescent="0.25">
      <c r="A224" s="181" t="s">
        <v>250</v>
      </c>
      <c r="B224" s="182" t="s">
        <v>53</v>
      </c>
      <c r="C224" s="182" t="s">
        <v>57</v>
      </c>
      <c r="D224" s="183" t="s">
        <v>251</v>
      </c>
      <c r="E224" s="183"/>
      <c r="F224" s="184">
        <f>F225+F232</f>
        <v>74171.8</v>
      </c>
      <c r="G224" s="184">
        <f>G225+G232</f>
        <v>80641.8</v>
      </c>
    </row>
    <row r="225" spans="1:7" ht="39" thickBot="1" x14ac:dyDescent="0.25">
      <c r="A225" s="187" t="s">
        <v>516</v>
      </c>
      <c r="B225" s="178" t="s">
        <v>53</v>
      </c>
      <c r="C225" s="178" t="s">
        <v>57</v>
      </c>
      <c r="D225" s="179" t="s">
        <v>253</v>
      </c>
      <c r="E225" s="179"/>
      <c r="F225" s="180">
        <f>F226+F228+F230</f>
        <v>47206</v>
      </c>
      <c r="G225" s="180">
        <f>G226+G228+G230</f>
        <v>53486</v>
      </c>
    </row>
    <row r="226" spans="1:7" ht="39" thickBot="1" x14ac:dyDescent="0.25">
      <c r="A226" s="181" t="s">
        <v>254</v>
      </c>
      <c r="B226" s="182" t="s">
        <v>53</v>
      </c>
      <c r="C226" s="182" t="s">
        <v>57</v>
      </c>
      <c r="D226" s="183" t="s">
        <v>255</v>
      </c>
      <c r="E226" s="183"/>
      <c r="F226" s="184">
        <f>F227</f>
        <v>20594</v>
      </c>
      <c r="G226" s="184">
        <f>G227</f>
        <v>26141</v>
      </c>
    </row>
    <row r="227" spans="1:7" ht="26.25" thickBot="1" x14ac:dyDescent="0.25">
      <c r="A227" s="186" t="s">
        <v>134</v>
      </c>
      <c r="B227" s="182" t="s">
        <v>53</v>
      </c>
      <c r="C227" s="182" t="s">
        <v>57</v>
      </c>
      <c r="D227" s="183" t="s">
        <v>255</v>
      </c>
      <c r="E227" s="183">
        <v>200</v>
      </c>
      <c r="F227" s="184">
        <v>20594</v>
      </c>
      <c r="G227" s="184">
        <v>26141</v>
      </c>
    </row>
    <row r="228" spans="1:7" ht="39" thickBot="1" x14ac:dyDescent="0.25">
      <c r="A228" s="185" t="s">
        <v>256</v>
      </c>
      <c r="B228" s="182" t="s">
        <v>53</v>
      </c>
      <c r="C228" s="182" t="s">
        <v>57</v>
      </c>
      <c r="D228" s="183" t="s">
        <v>257</v>
      </c>
      <c r="E228" s="183"/>
      <c r="F228" s="184">
        <f>F229</f>
        <v>16112</v>
      </c>
      <c r="G228" s="184">
        <f>G229</f>
        <v>16845</v>
      </c>
    </row>
    <row r="229" spans="1:7" ht="26.25" thickBot="1" x14ac:dyDescent="0.25">
      <c r="A229" s="186" t="s">
        <v>134</v>
      </c>
      <c r="B229" s="182" t="s">
        <v>53</v>
      </c>
      <c r="C229" s="182" t="s">
        <v>57</v>
      </c>
      <c r="D229" s="183" t="s">
        <v>257</v>
      </c>
      <c r="E229" s="183">
        <v>200</v>
      </c>
      <c r="F229" s="184">
        <v>16112</v>
      </c>
      <c r="G229" s="184">
        <v>16845</v>
      </c>
    </row>
    <row r="230" spans="1:7" ht="39" thickBot="1" x14ac:dyDescent="0.25">
      <c r="A230" s="181" t="s">
        <v>258</v>
      </c>
      <c r="B230" s="182" t="s">
        <v>53</v>
      </c>
      <c r="C230" s="182" t="s">
        <v>57</v>
      </c>
      <c r="D230" s="183" t="s">
        <v>259</v>
      </c>
      <c r="E230" s="183"/>
      <c r="F230" s="184">
        <f>F231</f>
        <v>10500</v>
      </c>
      <c r="G230" s="184">
        <f>G231</f>
        <v>10500</v>
      </c>
    </row>
    <row r="231" spans="1:7" ht="26.25" thickBot="1" x14ac:dyDescent="0.25">
      <c r="A231" s="186" t="s">
        <v>134</v>
      </c>
      <c r="B231" s="182" t="s">
        <v>53</v>
      </c>
      <c r="C231" s="182" t="s">
        <v>57</v>
      </c>
      <c r="D231" s="183" t="s">
        <v>259</v>
      </c>
      <c r="E231" s="183">
        <v>200</v>
      </c>
      <c r="F231" s="184">
        <v>10500</v>
      </c>
      <c r="G231" s="184">
        <v>10500</v>
      </c>
    </row>
    <row r="232" spans="1:7" ht="39" thickBot="1" x14ac:dyDescent="0.25">
      <c r="A232" s="187" t="s">
        <v>260</v>
      </c>
      <c r="B232" s="178" t="s">
        <v>53</v>
      </c>
      <c r="C232" s="178" t="s">
        <v>57</v>
      </c>
      <c r="D232" s="179" t="s">
        <v>261</v>
      </c>
      <c r="E232" s="179"/>
      <c r="F232" s="180">
        <f>F233</f>
        <v>26965.8</v>
      </c>
      <c r="G232" s="180">
        <f>G233</f>
        <v>27155.8</v>
      </c>
    </row>
    <row r="233" spans="1:7" ht="13.5" thickBot="1" x14ac:dyDescent="0.25">
      <c r="A233" s="302" t="s">
        <v>541</v>
      </c>
      <c r="B233" s="313" t="s">
        <v>53</v>
      </c>
      <c r="C233" s="313" t="s">
        <v>57</v>
      </c>
      <c r="D233" s="303" t="s">
        <v>542</v>
      </c>
      <c r="E233" s="183"/>
      <c r="F233" s="184">
        <f>F234</f>
        <v>26965.8</v>
      </c>
      <c r="G233" s="184">
        <f>G234</f>
        <v>27155.8</v>
      </c>
    </row>
    <row r="234" spans="1:7" ht="26.25" thickBot="1" x14ac:dyDescent="0.25">
      <c r="A234" s="304" t="s">
        <v>134</v>
      </c>
      <c r="B234" s="313" t="s">
        <v>53</v>
      </c>
      <c r="C234" s="313" t="s">
        <v>57</v>
      </c>
      <c r="D234" s="303" t="s">
        <v>542</v>
      </c>
      <c r="E234" s="183">
        <v>200</v>
      </c>
      <c r="F234" s="184">
        <v>26965.8</v>
      </c>
      <c r="G234" s="184">
        <v>27155.8</v>
      </c>
    </row>
    <row r="235" spans="1:7" ht="26.25" hidden="1" thickBot="1" x14ac:dyDescent="0.25">
      <c r="A235" s="187" t="s">
        <v>262</v>
      </c>
      <c r="B235" s="207" t="s">
        <v>53</v>
      </c>
      <c r="C235" s="207" t="s">
        <v>57</v>
      </c>
      <c r="D235" s="208" t="s">
        <v>263</v>
      </c>
      <c r="E235" s="208"/>
      <c r="F235" s="180">
        <f t="shared" ref="F235:G237" si="12">F236</f>
        <v>0</v>
      </c>
      <c r="G235" s="180">
        <f t="shared" si="12"/>
        <v>0</v>
      </c>
    </row>
    <row r="236" spans="1:7" ht="26.25" hidden="1" thickBot="1" x14ac:dyDescent="0.25">
      <c r="A236" s="185" t="s">
        <v>264</v>
      </c>
      <c r="B236" s="209" t="s">
        <v>53</v>
      </c>
      <c r="C236" s="209" t="s">
        <v>57</v>
      </c>
      <c r="D236" s="210" t="s">
        <v>265</v>
      </c>
      <c r="E236" s="210"/>
      <c r="F236" s="184">
        <f t="shared" si="12"/>
        <v>0</v>
      </c>
      <c r="G236" s="184">
        <f t="shared" si="12"/>
        <v>0</v>
      </c>
    </row>
    <row r="237" spans="1:7" ht="26.25" hidden="1" thickBot="1" x14ac:dyDescent="0.25">
      <c r="A237" s="181" t="s">
        <v>266</v>
      </c>
      <c r="B237" s="209" t="s">
        <v>53</v>
      </c>
      <c r="C237" s="209" t="s">
        <v>57</v>
      </c>
      <c r="D237" s="210" t="s">
        <v>267</v>
      </c>
      <c r="E237" s="210"/>
      <c r="F237" s="184">
        <f t="shared" si="12"/>
        <v>0</v>
      </c>
      <c r="G237" s="184">
        <f t="shared" si="12"/>
        <v>0</v>
      </c>
    </row>
    <row r="238" spans="1:7" ht="26.25" hidden="1" thickBot="1" x14ac:dyDescent="0.25">
      <c r="A238" s="186" t="s">
        <v>134</v>
      </c>
      <c r="B238" s="211" t="s">
        <v>53</v>
      </c>
      <c r="C238" s="211" t="s">
        <v>57</v>
      </c>
      <c r="D238" s="212" t="s">
        <v>517</v>
      </c>
      <c r="E238" s="212">
        <v>200</v>
      </c>
      <c r="F238" s="184">
        <v>0</v>
      </c>
      <c r="G238" s="184">
        <v>0</v>
      </c>
    </row>
    <row r="239" spans="1:7" ht="13.5" thickBot="1" x14ac:dyDescent="0.25">
      <c r="A239" s="187" t="s">
        <v>14</v>
      </c>
      <c r="B239" s="178" t="s">
        <v>53</v>
      </c>
      <c r="C239" s="178">
        <v>12</v>
      </c>
      <c r="D239" s="179"/>
      <c r="E239" s="179"/>
      <c r="F239" s="180">
        <f>F240+F245</f>
        <v>20</v>
      </c>
      <c r="G239" s="180">
        <f>G240+G245</f>
        <v>20</v>
      </c>
    </row>
    <row r="240" spans="1:7" ht="51.75" hidden="1" thickBot="1" x14ac:dyDescent="0.25">
      <c r="A240" s="177" t="s">
        <v>167</v>
      </c>
      <c r="B240" s="178" t="s">
        <v>53</v>
      </c>
      <c r="C240" s="178">
        <v>12</v>
      </c>
      <c r="D240" s="179" t="s">
        <v>91</v>
      </c>
      <c r="E240" s="179"/>
      <c r="F240" s="180">
        <f t="shared" ref="F240:G243" si="13">F241</f>
        <v>0</v>
      </c>
      <c r="G240" s="180">
        <f t="shared" si="13"/>
        <v>0</v>
      </c>
    </row>
    <row r="241" spans="1:7" ht="26.25" hidden="1" thickBot="1" x14ac:dyDescent="0.25">
      <c r="A241" s="181" t="s">
        <v>321</v>
      </c>
      <c r="B241" s="182" t="s">
        <v>53</v>
      </c>
      <c r="C241" s="182">
        <v>12</v>
      </c>
      <c r="D241" s="183" t="s">
        <v>33</v>
      </c>
      <c r="E241" s="183"/>
      <c r="F241" s="184">
        <f t="shared" si="13"/>
        <v>0</v>
      </c>
      <c r="G241" s="184">
        <f t="shared" si="13"/>
        <v>0</v>
      </c>
    </row>
    <row r="242" spans="1:7" ht="26.25" hidden="1" thickBot="1" x14ac:dyDescent="0.25">
      <c r="A242" s="181" t="s">
        <v>397</v>
      </c>
      <c r="B242" s="182" t="s">
        <v>53</v>
      </c>
      <c r="C242" s="182">
        <v>12</v>
      </c>
      <c r="D242" s="183" t="s">
        <v>398</v>
      </c>
      <c r="E242" s="183"/>
      <c r="F242" s="184">
        <f t="shared" si="13"/>
        <v>0</v>
      </c>
      <c r="G242" s="184">
        <f t="shared" si="13"/>
        <v>0</v>
      </c>
    </row>
    <row r="243" spans="1:7" ht="26.25" hidden="1" thickBot="1" x14ac:dyDescent="0.25">
      <c r="A243" s="181" t="s">
        <v>401</v>
      </c>
      <c r="B243" s="182" t="s">
        <v>53</v>
      </c>
      <c r="C243" s="182">
        <v>12</v>
      </c>
      <c r="D243" s="183" t="s">
        <v>402</v>
      </c>
      <c r="E243" s="183"/>
      <c r="F243" s="184">
        <f t="shared" si="13"/>
        <v>0</v>
      </c>
      <c r="G243" s="184">
        <f t="shared" si="13"/>
        <v>0</v>
      </c>
    </row>
    <row r="244" spans="1:7" ht="26.25" hidden="1" thickBot="1" x14ac:dyDescent="0.25">
      <c r="A244" s="186" t="s">
        <v>34</v>
      </c>
      <c r="B244" s="182" t="s">
        <v>53</v>
      </c>
      <c r="C244" s="182">
        <v>12</v>
      </c>
      <c r="D244" s="183" t="s">
        <v>402</v>
      </c>
      <c r="E244" s="183">
        <v>600</v>
      </c>
      <c r="F244" s="184">
        <v>0</v>
      </c>
      <c r="G244" s="184">
        <v>0</v>
      </c>
    </row>
    <row r="245" spans="1:7" ht="51.75" thickBot="1" x14ac:dyDescent="0.25">
      <c r="A245" s="187" t="s">
        <v>181</v>
      </c>
      <c r="B245" s="178" t="s">
        <v>53</v>
      </c>
      <c r="C245" s="178">
        <v>12</v>
      </c>
      <c r="D245" s="179" t="s">
        <v>116</v>
      </c>
      <c r="E245" s="179"/>
      <c r="F245" s="180">
        <f>F246</f>
        <v>20</v>
      </c>
      <c r="G245" s="180">
        <f>G246</f>
        <v>20</v>
      </c>
    </row>
    <row r="246" spans="1:7" ht="51.75" thickBot="1" x14ac:dyDescent="0.25">
      <c r="A246" s="181" t="s">
        <v>268</v>
      </c>
      <c r="B246" s="182" t="s">
        <v>53</v>
      </c>
      <c r="C246" s="182">
        <v>12</v>
      </c>
      <c r="D246" s="183" t="s">
        <v>2</v>
      </c>
      <c r="E246" s="183"/>
      <c r="F246" s="184">
        <f>F247</f>
        <v>20</v>
      </c>
      <c r="G246" s="184">
        <f>G247</f>
        <v>20</v>
      </c>
    </row>
    <row r="247" spans="1:7" ht="49.5" customHeight="1" thickBot="1" x14ac:dyDescent="0.25">
      <c r="A247" s="181" t="s">
        <v>269</v>
      </c>
      <c r="B247" s="182" t="s">
        <v>53</v>
      </c>
      <c r="C247" s="182">
        <v>12</v>
      </c>
      <c r="D247" s="183" t="s">
        <v>3</v>
      </c>
      <c r="E247" s="183"/>
      <c r="F247" s="184">
        <f>F248+F250+F252</f>
        <v>20</v>
      </c>
      <c r="G247" s="184">
        <f>G248+G250+G252</f>
        <v>20</v>
      </c>
    </row>
    <row r="248" spans="1:7" ht="39" hidden="1" thickBot="1" x14ac:dyDescent="0.25">
      <c r="A248" s="181" t="s">
        <v>274</v>
      </c>
      <c r="B248" s="182" t="s">
        <v>53</v>
      </c>
      <c r="C248" s="182">
        <v>12</v>
      </c>
      <c r="D248" s="183" t="s">
        <v>275</v>
      </c>
      <c r="E248" s="183"/>
      <c r="F248" s="184">
        <f>F249</f>
        <v>0</v>
      </c>
      <c r="G248" s="184">
        <f>G249</f>
        <v>0</v>
      </c>
    </row>
    <row r="249" spans="1:7" ht="26.25" hidden="1" thickBot="1" x14ac:dyDescent="0.25">
      <c r="A249" s="186" t="s">
        <v>34</v>
      </c>
      <c r="B249" s="182" t="s">
        <v>53</v>
      </c>
      <c r="C249" s="182">
        <v>12</v>
      </c>
      <c r="D249" s="183" t="s">
        <v>275</v>
      </c>
      <c r="E249" s="183">
        <v>600</v>
      </c>
      <c r="F249" s="184">
        <v>0</v>
      </c>
      <c r="G249" s="184">
        <v>0</v>
      </c>
    </row>
    <row r="250" spans="1:7" ht="39" thickBot="1" x14ac:dyDescent="0.25">
      <c r="A250" s="181" t="s">
        <v>270</v>
      </c>
      <c r="B250" s="182" t="s">
        <v>53</v>
      </c>
      <c r="C250" s="182">
        <v>12</v>
      </c>
      <c r="D250" s="183" t="s">
        <v>271</v>
      </c>
      <c r="E250" s="183"/>
      <c r="F250" s="184">
        <f>F251</f>
        <v>20</v>
      </c>
      <c r="G250" s="184">
        <f>G251</f>
        <v>20</v>
      </c>
    </row>
    <row r="251" spans="1:7" ht="25.5" customHeight="1" thickBot="1" x14ac:dyDescent="0.25">
      <c r="A251" s="186" t="s">
        <v>34</v>
      </c>
      <c r="B251" s="182" t="s">
        <v>53</v>
      </c>
      <c r="C251" s="182">
        <v>12</v>
      </c>
      <c r="D251" s="183" t="s">
        <v>271</v>
      </c>
      <c r="E251" s="183">
        <v>600</v>
      </c>
      <c r="F251" s="184">
        <v>20</v>
      </c>
      <c r="G251" s="184">
        <v>20</v>
      </c>
    </row>
    <row r="252" spans="1:7" ht="39" hidden="1" thickBot="1" x14ac:dyDescent="0.25">
      <c r="A252" s="181" t="s">
        <v>272</v>
      </c>
      <c r="B252" s="182" t="s">
        <v>53</v>
      </c>
      <c r="C252" s="182">
        <v>12</v>
      </c>
      <c r="D252" s="183" t="s">
        <v>273</v>
      </c>
      <c r="E252" s="183"/>
      <c r="F252" s="184">
        <f>F253</f>
        <v>0</v>
      </c>
      <c r="G252" s="184">
        <f>G253</f>
        <v>0</v>
      </c>
    </row>
    <row r="253" spans="1:7" ht="26.25" hidden="1" thickBot="1" x14ac:dyDescent="0.25">
      <c r="A253" s="186" t="s">
        <v>34</v>
      </c>
      <c r="B253" s="182" t="s">
        <v>53</v>
      </c>
      <c r="C253" s="182">
        <v>12</v>
      </c>
      <c r="D253" s="183" t="s">
        <v>273</v>
      </c>
      <c r="E253" s="183">
        <v>600</v>
      </c>
      <c r="F253" s="184">
        <v>0</v>
      </c>
      <c r="G253" s="184">
        <v>0</v>
      </c>
    </row>
    <row r="254" spans="1:7" ht="16.5" thickBot="1" x14ac:dyDescent="0.25">
      <c r="A254" s="172" t="s">
        <v>276</v>
      </c>
      <c r="B254" s="173" t="s">
        <v>54</v>
      </c>
      <c r="C254" s="173"/>
      <c r="D254" s="174"/>
      <c r="E254" s="174"/>
      <c r="F254" s="176">
        <f>F255+F261+F282</f>
        <v>390136.6</v>
      </c>
      <c r="G254" s="176">
        <f>G255+G261+G282</f>
        <v>56046.7</v>
      </c>
    </row>
    <row r="255" spans="1:7" ht="13.5" thickBot="1" x14ac:dyDescent="0.25">
      <c r="A255" s="177" t="s">
        <v>7</v>
      </c>
      <c r="B255" s="178" t="s">
        <v>54</v>
      </c>
      <c r="C255" s="178" t="s">
        <v>50</v>
      </c>
      <c r="D255" s="179"/>
      <c r="E255" s="179"/>
      <c r="F255" s="180">
        <f t="shared" ref="F255:G259" si="14">F256</f>
        <v>10396</v>
      </c>
      <c r="G255" s="180">
        <f t="shared" si="14"/>
        <v>10396</v>
      </c>
    </row>
    <row r="256" spans="1:7" ht="51.75" thickBot="1" x14ac:dyDescent="0.25">
      <c r="A256" s="185" t="s">
        <v>242</v>
      </c>
      <c r="B256" s="182" t="s">
        <v>54</v>
      </c>
      <c r="C256" s="182" t="s">
        <v>50</v>
      </c>
      <c r="D256" s="183" t="s">
        <v>120</v>
      </c>
      <c r="E256" s="183"/>
      <c r="F256" s="184">
        <f t="shared" si="14"/>
        <v>10396</v>
      </c>
      <c r="G256" s="184">
        <f t="shared" si="14"/>
        <v>10396</v>
      </c>
    </row>
    <row r="257" spans="1:7" ht="13.5" thickBot="1" x14ac:dyDescent="0.25">
      <c r="A257" s="181" t="s">
        <v>277</v>
      </c>
      <c r="B257" s="182" t="s">
        <v>54</v>
      </c>
      <c r="C257" s="182" t="s">
        <v>50</v>
      </c>
      <c r="D257" s="183" t="s">
        <v>122</v>
      </c>
      <c r="E257" s="183"/>
      <c r="F257" s="184">
        <f t="shared" si="14"/>
        <v>10396</v>
      </c>
      <c r="G257" s="184">
        <f t="shared" si="14"/>
        <v>10396</v>
      </c>
    </row>
    <row r="258" spans="1:7" ht="26.25" thickBot="1" x14ac:dyDescent="0.25">
      <c r="A258" s="181" t="s">
        <v>518</v>
      </c>
      <c r="B258" s="182" t="s">
        <v>54</v>
      </c>
      <c r="C258" s="182" t="s">
        <v>50</v>
      </c>
      <c r="D258" s="183" t="s">
        <v>123</v>
      </c>
      <c r="E258" s="183"/>
      <c r="F258" s="184">
        <f t="shared" si="14"/>
        <v>10396</v>
      </c>
      <c r="G258" s="184">
        <f t="shared" si="14"/>
        <v>10396</v>
      </c>
    </row>
    <row r="259" spans="1:7" ht="26.25" thickBot="1" x14ac:dyDescent="0.25">
      <c r="A259" s="185" t="s">
        <v>279</v>
      </c>
      <c r="B259" s="182" t="s">
        <v>54</v>
      </c>
      <c r="C259" s="182" t="s">
        <v>50</v>
      </c>
      <c r="D259" s="183" t="s">
        <v>280</v>
      </c>
      <c r="E259" s="183"/>
      <c r="F259" s="184">
        <f t="shared" si="14"/>
        <v>10396</v>
      </c>
      <c r="G259" s="184">
        <f t="shared" si="14"/>
        <v>10396</v>
      </c>
    </row>
    <row r="260" spans="1:7" ht="26.25" thickBot="1" x14ac:dyDescent="0.25">
      <c r="A260" s="186" t="s">
        <v>134</v>
      </c>
      <c r="B260" s="182" t="s">
        <v>54</v>
      </c>
      <c r="C260" s="182" t="s">
        <v>50</v>
      </c>
      <c r="D260" s="183" t="s">
        <v>280</v>
      </c>
      <c r="E260" s="183">
        <v>200</v>
      </c>
      <c r="F260" s="184">
        <v>10396</v>
      </c>
      <c r="G260" s="184">
        <v>10396</v>
      </c>
    </row>
    <row r="261" spans="1:7" ht="13.5" thickBot="1" x14ac:dyDescent="0.25">
      <c r="A261" s="187" t="s">
        <v>15</v>
      </c>
      <c r="B261" s="178" t="s">
        <v>54</v>
      </c>
      <c r="C261" s="178" t="s">
        <v>51</v>
      </c>
      <c r="D261" s="179"/>
      <c r="E261" s="179"/>
      <c r="F261" s="180">
        <f>F262</f>
        <v>337532</v>
      </c>
      <c r="G261" s="180">
        <f>G262</f>
        <v>3881</v>
      </c>
    </row>
    <row r="262" spans="1:7" ht="51.75" thickBot="1" x14ac:dyDescent="0.25">
      <c r="A262" s="181" t="s">
        <v>242</v>
      </c>
      <c r="B262" s="182" t="s">
        <v>54</v>
      </c>
      <c r="C262" s="182" t="s">
        <v>51</v>
      </c>
      <c r="D262" s="183" t="s">
        <v>120</v>
      </c>
      <c r="E262" s="183"/>
      <c r="F262" s="184">
        <f>F263</f>
        <v>337532</v>
      </c>
      <c r="G262" s="184">
        <f>G263</f>
        <v>3881</v>
      </c>
    </row>
    <row r="263" spans="1:7" ht="39" thickBot="1" x14ac:dyDescent="0.25">
      <c r="A263" s="181" t="s">
        <v>281</v>
      </c>
      <c r="B263" s="182" t="s">
        <v>54</v>
      </c>
      <c r="C263" s="182" t="s">
        <v>51</v>
      </c>
      <c r="D263" s="183" t="s">
        <v>23</v>
      </c>
      <c r="E263" s="183"/>
      <c r="F263" s="184">
        <f>F264+F276+F279+F273</f>
        <v>337532</v>
      </c>
      <c r="G263" s="184">
        <f>G264+G276+G279</f>
        <v>3881</v>
      </c>
    </row>
    <row r="264" spans="1:7" ht="39" thickBot="1" x14ac:dyDescent="0.25">
      <c r="A264" s="181" t="s">
        <v>282</v>
      </c>
      <c r="B264" s="182" t="s">
        <v>54</v>
      </c>
      <c r="C264" s="182" t="s">
        <v>51</v>
      </c>
      <c r="D264" s="183" t="s">
        <v>24</v>
      </c>
      <c r="E264" s="183"/>
      <c r="F264" s="184">
        <f>F265+F267+F269+F271</f>
        <v>2181</v>
      </c>
      <c r="G264" s="184">
        <f>G265+G267+G269+G271</f>
        <v>2181</v>
      </c>
    </row>
    <row r="265" spans="1:7" ht="51.75" thickBot="1" x14ac:dyDescent="0.25">
      <c r="A265" s="181" t="s">
        <v>283</v>
      </c>
      <c r="B265" s="182" t="s">
        <v>54</v>
      </c>
      <c r="C265" s="182" t="s">
        <v>51</v>
      </c>
      <c r="D265" s="183" t="s">
        <v>284</v>
      </c>
      <c r="E265" s="183"/>
      <c r="F265" s="184">
        <f>F266</f>
        <v>2176</v>
      </c>
      <c r="G265" s="184">
        <f>G266</f>
        <v>2176</v>
      </c>
    </row>
    <row r="266" spans="1:7" ht="25.5" customHeight="1" thickBot="1" x14ac:dyDescent="0.25">
      <c r="A266" s="186" t="s">
        <v>134</v>
      </c>
      <c r="B266" s="182" t="s">
        <v>54</v>
      </c>
      <c r="C266" s="182" t="s">
        <v>51</v>
      </c>
      <c r="D266" s="183" t="s">
        <v>284</v>
      </c>
      <c r="E266" s="183">
        <v>200</v>
      </c>
      <c r="F266" s="213">
        <v>2176</v>
      </c>
      <c r="G266" s="213">
        <v>2176</v>
      </c>
    </row>
    <row r="267" spans="1:7" ht="77.25" hidden="1" thickBot="1" x14ac:dyDescent="0.25">
      <c r="A267" s="195" t="s">
        <v>285</v>
      </c>
      <c r="B267" s="196" t="s">
        <v>54</v>
      </c>
      <c r="C267" s="196" t="s">
        <v>51</v>
      </c>
      <c r="D267" s="197" t="s">
        <v>286</v>
      </c>
      <c r="E267" s="197"/>
      <c r="F267" s="197">
        <f>F268</f>
        <v>0</v>
      </c>
      <c r="G267" s="197">
        <f>G268</f>
        <v>0</v>
      </c>
    </row>
    <row r="268" spans="1:7" ht="13.5" hidden="1" thickBot="1" x14ac:dyDescent="0.25">
      <c r="A268" s="206" t="s">
        <v>113</v>
      </c>
      <c r="B268" s="196" t="s">
        <v>54</v>
      </c>
      <c r="C268" s="196" t="s">
        <v>51</v>
      </c>
      <c r="D268" s="197" t="s">
        <v>286</v>
      </c>
      <c r="E268" s="197">
        <v>800</v>
      </c>
      <c r="F268" s="197">
        <v>0</v>
      </c>
      <c r="G268" s="197">
        <v>0</v>
      </c>
    </row>
    <row r="269" spans="1:7" ht="77.25" thickBot="1" x14ac:dyDescent="0.25">
      <c r="A269" s="181" t="s">
        <v>519</v>
      </c>
      <c r="B269" s="182" t="s">
        <v>54</v>
      </c>
      <c r="C269" s="182" t="s">
        <v>51</v>
      </c>
      <c r="D269" s="183" t="s">
        <v>288</v>
      </c>
      <c r="E269" s="183"/>
      <c r="F269" s="184">
        <f>F270</f>
        <v>5</v>
      </c>
      <c r="G269" s="184">
        <f>G270</f>
        <v>5</v>
      </c>
    </row>
    <row r="270" spans="1:7" ht="26.25" thickBot="1" x14ac:dyDescent="0.25">
      <c r="A270" s="186" t="s">
        <v>134</v>
      </c>
      <c r="B270" s="182" t="s">
        <v>54</v>
      </c>
      <c r="C270" s="182" t="s">
        <v>51</v>
      </c>
      <c r="D270" s="183" t="s">
        <v>288</v>
      </c>
      <c r="E270" s="183">
        <v>200</v>
      </c>
      <c r="F270" s="184">
        <v>5</v>
      </c>
      <c r="G270" s="184">
        <v>5</v>
      </c>
    </row>
    <row r="271" spans="1:7" ht="64.5" hidden="1" thickBot="1" x14ac:dyDescent="0.25">
      <c r="A271" s="181" t="s">
        <v>520</v>
      </c>
      <c r="B271" s="182" t="s">
        <v>54</v>
      </c>
      <c r="C271" s="182" t="s">
        <v>51</v>
      </c>
      <c r="D271" s="183" t="s">
        <v>521</v>
      </c>
      <c r="E271" s="183"/>
      <c r="F271" s="184">
        <f>F272</f>
        <v>0</v>
      </c>
      <c r="G271" s="184">
        <f>G272</f>
        <v>0</v>
      </c>
    </row>
    <row r="272" spans="1:7" ht="26.25" hidden="1" thickBot="1" x14ac:dyDescent="0.25">
      <c r="A272" s="214" t="s">
        <v>134</v>
      </c>
      <c r="B272" s="215" t="s">
        <v>54</v>
      </c>
      <c r="C272" s="215" t="s">
        <v>51</v>
      </c>
      <c r="D272" s="216" t="s">
        <v>521</v>
      </c>
      <c r="E272" s="216">
        <v>200</v>
      </c>
      <c r="F272" s="213">
        <v>0</v>
      </c>
      <c r="G272" s="213">
        <v>0</v>
      </c>
    </row>
    <row r="273" spans="1:7" ht="26.25" thickBot="1" x14ac:dyDescent="0.25">
      <c r="A273" s="238" t="s">
        <v>502</v>
      </c>
      <c r="B273" s="241" t="s">
        <v>54</v>
      </c>
      <c r="C273" s="241" t="s">
        <v>51</v>
      </c>
      <c r="D273" s="239" t="s">
        <v>503</v>
      </c>
      <c r="E273" s="239"/>
      <c r="F273" s="240">
        <v>333651</v>
      </c>
      <c r="G273" s="240">
        <v>0</v>
      </c>
    </row>
    <row r="274" spans="1:7" ht="39" thickBot="1" x14ac:dyDescent="0.25">
      <c r="A274" s="99" t="s">
        <v>531</v>
      </c>
      <c r="B274" s="141" t="s">
        <v>54</v>
      </c>
      <c r="C274" s="141" t="s">
        <v>51</v>
      </c>
      <c r="D274" s="105" t="s">
        <v>505</v>
      </c>
      <c r="E274" s="105"/>
      <c r="F274" s="166">
        <v>333651</v>
      </c>
      <c r="G274" s="166">
        <v>0</v>
      </c>
    </row>
    <row r="275" spans="1:7" ht="26.25" thickBot="1" x14ac:dyDescent="0.25">
      <c r="A275" s="109" t="s">
        <v>134</v>
      </c>
      <c r="B275" s="141" t="s">
        <v>54</v>
      </c>
      <c r="C275" s="141" t="s">
        <v>51</v>
      </c>
      <c r="D275" s="105" t="s">
        <v>505</v>
      </c>
      <c r="E275" s="105">
        <v>200</v>
      </c>
      <c r="F275" s="166">
        <v>333651</v>
      </c>
      <c r="G275" s="166">
        <v>0</v>
      </c>
    </row>
    <row r="276" spans="1:7" ht="0.75" hidden="1" customHeight="1" thickBot="1" x14ac:dyDescent="0.25">
      <c r="A276" s="217" t="s">
        <v>289</v>
      </c>
      <c r="B276" s="218" t="s">
        <v>54</v>
      </c>
      <c r="C276" s="218" t="s">
        <v>51</v>
      </c>
      <c r="D276" s="219" t="s">
        <v>522</v>
      </c>
      <c r="E276" s="220"/>
      <c r="F276" s="221">
        <f>F277</f>
        <v>0</v>
      </c>
      <c r="G276" s="221">
        <f>G277</f>
        <v>0</v>
      </c>
    </row>
    <row r="277" spans="1:7" ht="26.25" hidden="1" thickBot="1" x14ac:dyDescent="0.25">
      <c r="A277" s="222" t="s">
        <v>291</v>
      </c>
      <c r="B277" s="223" t="s">
        <v>54</v>
      </c>
      <c r="C277" s="196" t="s">
        <v>51</v>
      </c>
      <c r="D277" s="197" t="s">
        <v>292</v>
      </c>
      <c r="E277" s="198"/>
      <c r="F277" s="221">
        <f>F278</f>
        <v>0</v>
      </c>
      <c r="G277" s="221">
        <f>G278</f>
        <v>0</v>
      </c>
    </row>
    <row r="278" spans="1:7" ht="26.25" hidden="1" thickBot="1" x14ac:dyDescent="0.25">
      <c r="A278" s="224" t="s">
        <v>34</v>
      </c>
      <c r="B278" s="196" t="s">
        <v>54</v>
      </c>
      <c r="C278" s="196" t="s">
        <v>51</v>
      </c>
      <c r="D278" s="197" t="s">
        <v>292</v>
      </c>
      <c r="E278" s="198">
        <v>600</v>
      </c>
      <c r="F278" s="221">
        <v>0</v>
      </c>
      <c r="G278" s="221">
        <v>0</v>
      </c>
    </row>
    <row r="279" spans="1:7" ht="26.25" thickBot="1" x14ac:dyDescent="0.25">
      <c r="A279" s="217" t="s">
        <v>293</v>
      </c>
      <c r="B279" s="218" t="s">
        <v>54</v>
      </c>
      <c r="C279" s="218" t="s">
        <v>51</v>
      </c>
      <c r="D279" s="219" t="s">
        <v>294</v>
      </c>
      <c r="E279" s="219"/>
      <c r="F279" s="213">
        <f>F280</f>
        <v>1700</v>
      </c>
      <c r="G279" s="213">
        <f>G280</f>
        <v>1700</v>
      </c>
    </row>
    <row r="280" spans="1:7" ht="13.5" thickBot="1" x14ac:dyDescent="0.25">
      <c r="A280" s="217" t="s">
        <v>295</v>
      </c>
      <c r="B280" s="218" t="s">
        <v>54</v>
      </c>
      <c r="C280" s="218" t="s">
        <v>51</v>
      </c>
      <c r="D280" s="219" t="s">
        <v>523</v>
      </c>
      <c r="E280" s="220"/>
      <c r="F280" s="199">
        <f>F281</f>
        <v>1700</v>
      </c>
      <c r="G280" s="199">
        <f>G281</f>
        <v>1700</v>
      </c>
    </row>
    <row r="281" spans="1:7" ht="26.25" thickBot="1" x14ac:dyDescent="0.25">
      <c r="A281" s="225" t="s">
        <v>34</v>
      </c>
      <c r="B281" s="226" t="s">
        <v>54</v>
      </c>
      <c r="C281" s="226" t="s">
        <v>51</v>
      </c>
      <c r="D281" s="227" t="s">
        <v>523</v>
      </c>
      <c r="E281" s="228">
        <v>600</v>
      </c>
      <c r="F281" s="199">
        <v>1700</v>
      </c>
      <c r="G281" s="199">
        <v>1700</v>
      </c>
    </row>
    <row r="282" spans="1:7" ht="13.5" thickBot="1" x14ac:dyDescent="0.25">
      <c r="A282" s="229" t="s">
        <v>96</v>
      </c>
      <c r="B282" s="205" t="s">
        <v>54</v>
      </c>
      <c r="C282" s="205" t="s">
        <v>52</v>
      </c>
      <c r="D282" s="170"/>
      <c r="E282" s="170"/>
      <c r="F282" s="180">
        <f>F283</f>
        <v>42208.6</v>
      </c>
      <c r="G282" s="180">
        <f>G283</f>
        <v>41769.699999999997</v>
      </c>
    </row>
    <row r="283" spans="1:7" ht="51.75" thickBot="1" x14ac:dyDescent="0.25">
      <c r="A283" s="185" t="s">
        <v>242</v>
      </c>
      <c r="B283" s="182" t="s">
        <v>54</v>
      </c>
      <c r="C283" s="182" t="s">
        <v>52</v>
      </c>
      <c r="D283" s="183" t="s">
        <v>120</v>
      </c>
      <c r="E283" s="183"/>
      <c r="F283" s="184">
        <f>F284+F303</f>
        <v>42208.6</v>
      </c>
      <c r="G283" s="184">
        <f>G284+G303</f>
        <v>41769.699999999997</v>
      </c>
    </row>
    <row r="284" spans="1:7" ht="26.25" thickBot="1" x14ac:dyDescent="0.25">
      <c r="A284" s="185" t="s">
        <v>297</v>
      </c>
      <c r="B284" s="182" t="s">
        <v>54</v>
      </c>
      <c r="C284" s="182" t="s">
        <v>52</v>
      </c>
      <c r="D284" s="183" t="s">
        <v>20</v>
      </c>
      <c r="E284" s="183"/>
      <c r="F284" s="184">
        <f>F285+F288+F300</f>
        <v>34959</v>
      </c>
      <c r="G284" s="184">
        <f>G285+G288+G300</f>
        <v>34809</v>
      </c>
    </row>
    <row r="285" spans="1:7" ht="26.25" thickBot="1" x14ac:dyDescent="0.25">
      <c r="A285" s="177" t="s">
        <v>475</v>
      </c>
      <c r="B285" s="178" t="s">
        <v>54</v>
      </c>
      <c r="C285" s="178" t="s">
        <v>52</v>
      </c>
      <c r="D285" s="179" t="s">
        <v>21</v>
      </c>
      <c r="E285" s="179"/>
      <c r="F285" s="180">
        <f>F286</f>
        <v>150</v>
      </c>
      <c r="G285" s="180">
        <f>G286</f>
        <v>0</v>
      </c>
    </row>
    <row r="286" spans="1:7" ht="77.25" thickBot="1" x14ac:dyDescent="0.25">
      <c r="A286" s="185" t="s">
        <v>479</v>
      </c>
      <c r="B286" s="182" t="s">
        <v>54</v>
      </c>
      <c r="C286" s="182" t="s">
        <v>52</v>
      </c>
      <c r="D286" s="183" t="s">
        <v>480</v>
      </c>
      <c r="E286" s="183"/>
      <c r="F286" s="184">
        <f>F287</f>
        <v>150</v>
      </c>
      <c r="G286" s="184">
        <f>G287</f>
        <v>0</v>
      </c>
    </row>
    <row r="287" spans="1:7" ht="13.5" thickBot="1" x14ac:dyDescent="0.25">
      <c r="A287" s="189" t="s">
        <v>78</v>
      </c>
      <c r="B287" s="182" t="s">
        <v>54</v>
      </c>
      <c r="C287" s="182" t="s">
        <v>52</v>
      </c>
      <c r="D287" s="183" t="s">
        <v>480</v>
      </c>
      <c r="E287" s="183">
        <v>500</v>
      </c>
      <c r="F287" s="184">
        <v>150</v>
      </c>
      <c r="G287" s="184">
        <v>0</v>
      </c>
    </row>
    <row r="288" spans="1:7" ht="26.25" thickBot="1" x14ac:dyDescent="0.25">
      <c r="A288" s="177" t="s">
        <v>524</v>
      </c>
      <c r="B288" s="178" t="s">
        <v>54</v>
      </c>
      <c r="C288" s="178" t="s">
        <v>52</v>
      </c>
      <c r="D288" s="179" t="s">
        <v>22</v>
      </c>
      <c r="E288" s="179"/>
      <c r="F288" s="180">
        <f>F289+F291+F293+F295+F298</f>
        <v>34717</v>
      </c>
      <c r="G288" s="180">
        <f>G289+G291+G293+G295+G298</f>
        <v>34717</v>
      </c>
    </row>
    <row r="289" spans="1:7" ht="13.5" thickBot="1" x14ac:dyDescent="0.25">
      <c r="A289" s="181" t="s">
        <v>298</v>
      </c>
      <c r="B289" s="182" t="s">
        <v>54</v>
      </c>
      <c r="C289" s="182" t="s">
        <v>52</v>
      </c>
      <c r="D289" s="183" t="s">
        <v>299</v>
      </c>
      <c r="E289" s="183"/>
      <c r="F289" s="184">
        <f>F290</f>
        <v>19252</v>
      </c>
      <c r="G289" s="184">
        <f>G290</f>
        <v>19252</v>
      </c>
    </row>
    <row r="290" spans="1:7" ht="26.25" thickBot="1" x14ac:dyDescent="0.25">
      <c r="A290" s="186" t="s">
        <v>134</v>
      </c>
      <c r="B290" s="182" t="s">
        <v>54</v>
      </c>
      <c r="C290" s="182" t="s">
        <v>52</v>
      </c>
      <c r="D290" s="183" t="s">
        <v>299</v>
      </c>
      <c r="E290" s="183">
        <v>200</v>
      </c>
      <c r="F290" s="184">
        <v>19252</v>
      </c>
      <c r="G290" s="184">
        <v>19252</v>
      </c>
    </row>
    <row r="291" spans="1:7" ht="13.5" thickBot="1" x14ac:dyDescent="0.25">
      <c r="A291" s="181" t="s">
        <v>300</v>
      </c>
      <c r="B291" s="182" t="s">
        <v>54</v>
      </c>
      <c r="C291" s="182" t="s">
        <v>52</v>
      </c>
      <c r="D291" s="183" t="s">
        <v>301</v>
      </c>
      <c r="E291" s="183"/>
      <c r="F291" s="184">
        <f>F292</f>
        <v>2178</v>
      </c>
      <c r="G291" s="184">
        <f>G292</f>
        <v>2178</v>
      </c>
    </row>
    <row r="292" spans="1:7" ht="26.25" thickBot="1" x14ac:dyDescent="0.25">
      <c r="A292" s="189" t="s">
        <v>34</v>
      </c>
      <c r="B292" s="182" t="s">
        <v>54</v>
      </c>
      <c r="C292" s="182" t="s">
        <v>52</v>
      </c>
      <c r="D292" s="183" t="s">
        <v>301</v>
      </c>
      <c r="E292" s="183">
        <v>600</v>
      </c>
      <c r="F292" s="184">
        <v>2178</v>
      </c>
      <c r="G292" s="184">
        <v>2178</v>
      </c>
    </row>
    <row r="293" spans="1:7" ht="13.5" thickBot="1" x14ac:dyDescent="0.25">
      <c r="A293" s="181" t="s">
        <v>302</v>
      </c>
      <c r="B293" s="182" t="s">
        <v>54</v>
      </c>
      <c r="C293" s="182" t="s">
        <v>52</v>
      </c>
      <c r="D293" s="183" t="s">
        <v>303</v>
      </c>
      <c r="E293" s="183"/>
      <c r="F293" s="184">
        <f>F294</f>
        <v>1540</v>
      </c>
      <c r="G293" s="184">
        <f>G294</f>
        <v>1540</v>
      </c>
    </row>
    <row r="294" spans="1:7" ht="26.25" thickBot="1" x14ac:dyDescent="0.25">
      <c r="A294" s="189" t="s">
        <v>34</v>
      </c>
      <c r="B294" s="182" t="s">
        <v>54</v>
      </c>
      <c r="C294" s="182" t="s">
        <v>52</v>
      </c>
      <c r="D294" s="183" t="s">
        <v>303</v>
      </c>
      <c r="E294" s="183">
        <v>600</v>
      </c>
      <c r="F294" s="184">
        <v>1540</v>
      </c>
      <c r="G294" s="184">
        <v>1540</v>
      </c>
    </row>
    <row r="295" spans="1:7" ht="13.5" thickBot="1" x14ac:dyDescent="0.25">
      <c r="A295" s="181" t="s">
        <v>304</v>
      </c>
      <c r="B295" s="182" t="s">
        <v>54</v>
      </c>
      <c r="C295" s="182" t="s">
        <v>52</v>
      </c>
      <c r="D295" s="183" t="s">
        <v>305</v>
      </c>
      <c r="E295" s="183"/>
      <c r="F295" s="184">
        <f>F296+F297</f>
        <v>9600</v>
      </c>
      <c r="G295" s="184">
        <f>G296+G297</f>
        <v>9600</v>
      </c>
    </row>
    <row r="296" spans="1:7" ht="26.25" thickBot="1" x14ac:dyDescent="0.25">
      <c r="A296" s="186" t="s">
        <v>134</v>
      </c>
      <c r="B296" s="182" t="s">
        <v>54</v>
      </c>
      <c r="C296" s="182" t="s">
        <v>52</v>
      </c>
      <c r="D296" s="183" t="s">
        <v>305</v>
      </c>
      <c r="E296" s="183">
        <v>200</v>
      </c>
      <c r="F296" s="184">
        <v>260</v>
      </c>
      <c r="G296" s="184">
        <v>260</v>
      </c>
    </row>
    <row r="297" spans="1:7" ht="26.25" thickBot="1" x14ac:dyDescent="0.25">
      <c r="A297" s="189" t="s">
        <v>34</v>
      </c>
      <c r="B297" s="182" t="s">
        <v>54</v>
      </c>
      <c r="C297" s="182" t="s">
        <v>52</v>
      </c>
      <c r="D297" s="183" t="s">
        <v>305</v>
      </c>
      <c r="E297" s="183">
        <v>600</v>
      </c>
      <c r="F297" s="184">
        <v>9340</v>
      </c>
      <c r="G297" s="184">
        <v>9340</v>
      </c>
    </row>
    <row r="298" spans="1:7" ht="13.5" thickBot="1" x14ac:dyDescent="0.25">
      <c r="A298" s="181" t="s">
        <v>306</v>
      </c>
      <c r="B298" s="182" t="s">
        <v>54</v>
      </c>
      <c r="C298" s="182" t="s">
        <v>52</v>
      </c>
      <c r="D298" s="183" t="s">
        <v>307</v>
      </c>
      <c r="E298" s="183"/>
      <c r="F298" s="184">
        <f>F299</f>
        <v>2147</v>
      </c>
      <c r="G298" s="184">
        <f>G299</f>
        <v>2147</v>
      </c>
    </row>
    <row r="299" spans="1:7" ht="26.25" thickBot="1" x14ac:dyDescent="0.25">
      <c r="A299" s="186" t="s">
        <v>134</v>
      </c>
      <c r="B299" s="182" t="s">
        <v>54</v>
      </c>
      <c r="C299" s="182" t="s">
        <v>52</v>
      </c>
      <c r="D299" s="183" t="s">
        <v>307</v>
      </c>
      <c r="E299" s="183">
        <v>200</v>
      </c>
      <c r="F299" s="184">
        <v>2147</v>
      </c>
      <c r="G299" s="184">
        <v>2147</v>
      </c>
    </row>
    <row r="300" spans="1:7" ht="39" thickBot="1" x14ac:dyDescent="0.25">
      <c r="A300" s="187" t="s">
        <v>574</v>
      </c>
      <c r="B300" s="178" t="s">
        <v>54</v>
      </c>
      <c r="C300" s="178" t="s">
        <v>52</v>
      </c>
      <c r="D300" s="179" t="s">
        <v>308</v>
      </c>
      <c r="E300" s="179"/>
      <c r="F300" s="180">
        <f>F301</f>
        <v>92</v>
      </c>
      <c r="G300" s="180">
        <f>G301</f>
        <v>92</v>
      </c>
    </row>
    <row r="301" spans="1:7" ht="64.5" thickBot="1" x14ac:dyDescent="0.25">
      <c r="A301" s="181" t="s">
        <v>309</v>
      </c>
      <c r="B301" s="182" t="s">
        <v>54</v>
      </c>
      <c r="C301" s="182" t="s">
        <v>52</v>
      </c>
      <c r="D301" s="183" t="s">
        <v>310</v>
      </c>
      <c r="E301" s="183"/>
      <c r="F301" s="184">
        <f>F302</f>
        <v>92</v>
      </c>
      <c r="G301" s="184">
        <f>G302</f>
        <v>92</v>
      </c>
    </row>
    <row r="302" spans="1:7" ht="26.25" thickBot="1" x14ac:dyDescent="0.25">
      <c r="A302" s="418" t="s">
        <v>134</v>
      </c>
      <c r="B302" s="415" t="s">
        <v>54</v>
      </c>
      <c r="C302" s="415" t="s">
        <v>52</v>
      </c>
      <c r="D302" s="381" t="s">
        <v>310</v>
      </c>
      <c r="E302" s="381">
        <v>200</v>
      </c>
      <c r="F302" s="184">
        <v>92</v>
      </c>
      <c r="G302" s="184">
        <v>92</v>
      </c>
    </row>
    <row r="303" spans="1:7" ht="26.25" thickBot="1" x14ac:dyDescent="0.25">
      <c r="A303" s="419" t="s">
        <v>559</v>
      </c>
      <c r="B303" s="416" t="s">
        <v>54</v>
      </c>
      <c r="C303" s="416" t="s">
        <v>52</v>
      </c>
      <c r="D303" s="395" t="s">
        <v>560</v>
      </c>
      <c r="E303" s="395"/>
      <c r="F303" s="184">
        <f t="shared" ref="F303:G305" si="15">F304</f>
        <v>7249.6</v>
      </c>
      <c r="G303" s="184">
        <f t="shared" si="15"/>
        <v>6960.7</v>
      </c>
    </row>
    <row r="304" spans="1:7" ht="26.25" thickBot="1" x14ac:dyDescent="0.25">
      <c r="A304" s="417" t="s">
        <v>561</v>
      </c>
      <c r="B304" s="414" t="s">
        <v>54</v>
      </c>
      <c r="C304" s="414" t="s">
        <v>52</v>
      </c>
      <c r="D304" s="400" t="s">
        <v>562</v>
      </c>
      <c r="E304" s="390"/>
      <c r="F304" s="184">
        <f t="shared" si="15"/>
        <v>7249.6</v>
      </c>
      <c r="G304" s="184">
        <f t="shared" si="15"/>
        <v>6960.7</v>
      </c>
    </row>
    <row r="305" spans="1:7" ht="26.25" thickBot="1" x14ac:dyDescent="0.25">
      <c r="A305" s="386" t="s">
        <v>564</v>
      </c>
      <c r="B305" s="411" t="s">
        <v>54</v>
      </c>
      <c r="C305" s="411" t="s">
        <v>52</v>
      </c>
      <c r="D305" s="412" t="s">
        <v>563</v>
      </c>
      <c r="E305" s="390"/>
      <c r="F305" s="184">
        <f t="shared" si="15"/>
        <v>7249.6</v>
      </c>
      <c r="G305" s="184">
        <f t="shared" si="15"/>
        <v>6960.7</v>
      </c>
    </row>
    <row r="306" spans="1:7" ht="26.25" thickBot="1" x14ac:dyDescent="0.25">
      <c r="A306" s="111" t="s">
        <v>134</v>
      </c>
      <c r="B306" s="414" t="s">
        <v>54</v>
      </c>
      <c r="C306" s="414" t="s">
        <v>52</v>
      </c>
      <c r="D306" s="413" t="s">
        <v>563</v>
      </c>
      <c r="E306" s="400">
        <v>200</v>
      </c>
      <c r="F306" s="184">
        <v>7249.6</v>
      </c>
      <c r="G306" s="184">
        <v>6960.7</v>
      </c>
    </row>
    <row r="307" spans="1:7" ht="16.5" thickBot="1" x14ac:dyDescent="0.25">
      <c r="A307" s="172" t="s">
        <v>311</v>
      </c>
      <c r="B307" s="173" t="s">
        <v>109</v>
      </c>
      <c r="C307" s="173"/>
      <c r="D307" s="174"/>
      <c r="E307" s="174"/>
      <c r="F307" s="180">
        <f t="shared" ref="F307:G312" si="16">F308</f>
        <v>1566</v>
      </c>
      <c r="G307" s="180">
        <f t="shared" si="16"/>
        <v>1541</v>
      </c>
    </row>
    <row r="308" spans="1:7" ht="13.5" thickBot="1" x14ac:dyDescent="0.25">
      <c r="A308" s="177" t="s">
        <v>124</v>
      </c>
      <c r="B308" s="178" t="s">
        <v>109</v>
      </c>
      <c r="C308" s="178" t="s">
        <v>51</v>
      </c>
      <c r="D308" s="179"/>
      <c r="E308" s="179"/>
      <c r="F308" s="180">
        <f t="shared" si="16"/>
        <v>1566</v>
      </c>
      <c r="G308" s="180">
        <f t="shared" si="16"/>
        <v>1541</v>
      </c>
    </row>
    <row r="309" spans="1:7" ht="51.75" thickBot="1" x14ac:dyDescent="0.25">
      <c r="A309" s="185" t="s">
        <v>242</v>
      </c>
      <c r="B309" s="182" t="s">
        <v>109</v>
      </c>
      <c r="C309" s="182" t="s">
        <v>51</v>
      </c>
      <c r="D309" s="183" t="s">
        <v>120</v>
      </c>
      <c r="E309" s="183"/>
      <c r="F309" s="184">
        <f t="shared" si="16"/>
        <v>1566</v>
      </c>
      <c r="G309" s="184">
        <f t="shared" si="16"/>
        <v>1541</v>
      </c>
    </row>
    <row r="310" spans="1:7" ht="39" thickBot="1" x14ac:dyDescent="0.25">
      <c r="A310" s="185" t="s">
        <v>281</v>
      </c>
      <c r="B310" s="182" t="s">
        <v>109</v>
      </c>
      <c r="C310" s="182" t="s">
        <v>51</v>
      </c>
      <c r="D310" s="183" t="s">
        <v>23</v>
      </c>
      <c r="E310" s="183"/>
      <c r="F310" s="184">
        <f t="shared" si="16"/>
        <v>1566</v>
      </c>
      <c r="G310" s="184">
        <f t="shared" si="16"/>
        <v>1541</v>
      </c>
    </row>
    <row r="311" spans="1:7" ht="51.75" thickBot="1" x14ac:dyDescent="0.25">
      <c r="A311" s="185" t="s">
        <v>312</v>
      </c>
      <c r="B311" s="182" t="s">
        <v>109</v>
      </c>
      <c r="C311" s="182" t="s">
        <v>51</v>
      </c>
      <c r="D311" s="183" t="s">
        <v>313</v>
      </c>
      <c r="E311" s="183"/>
      <c r="F311" s="184">
        <f t="shared" si="16"/>
        <v>1566</v>
      </c>
      <c r="G311" s="184">
        <f t="shared" si="16"/>
        <v>1541</v>
      </c>
    </row>
    <row r="312" spans="1:7" ht="26.25" thickBot="1" x14ac:dyDescent="0.25">
      <c r="A312" s="185" t="s">
        <v>314</v>
      </c>
      <c r="B312" s="182" t="s">
        <v>109</v>
      </c>
      <c r="C312" s="182" t="s">
        <v>51</v>
      </c>
      <c r="D312" s="183" t="s">
        <v>315</v>
      </c>
      <c r="E312" s="230"/>
      <c r="F312" s="184">
        <f t="shared" si="16"/>
        <v>1566</v>
      </c>
      <c r="G312" s="184">
        <f t="shared" si="16"/>
        <v>1541</v>
      </c>
    </row>
    <row r="313" spans="1:7" ht="26.25" thickBot="1" x14ac:dyDescent="0.25">
      <c r="A313" s="189" t="s">
        <v>134</v>
      </c>
      <c r="B313" s="182" t="s">
        <v>109</v>
      </c>
      <c r="C313" s="182" t="s">
        <v>51</v>
      </c>
      <c r="D313" s="183" t="s">
        <v>315</v>
      </c>
      <c r="E313" s="183">
        <v>200</v>
      </c>
      <c r="F313" s="184">
        <v>1566</v>
      </c>
      <c r="G313" s="184">
        <v>1541</v>
      </c>
    </row>
    <row r="314" spans="1:7" ht="16.5" thickBot="1" x14ac:dyDescent="0.25">
      <c r="A314" s="194" t="s">
        <v>403</v>
      </c>
      <c r="B314" s="173" t="s">
        <v>55</v>
      </c>
      <c r="C314" s="173"/>
      <c r="D314" s="174"/>
      <c r="E314" s="174"/>
      <c r="F314" s="176">
        <f>F315+F335+F370+F387+F399</f>
        <v>448926.6</v>
      </c>
      <c r="G314" s="176">
        <f>G315+G335+G370+G387+G399</f>
        <v>485972.7</v>
      </c>
    </row>
    <row r="315" spans="1:7" ht="13.5" thickBot="1" x14ac:dyDescent="0.25">
      <c r="A315" s="177" t="s">
        <v>41</v>
      </c>
      <c r="B315" s="178" t="s">
        <v>55</v>
      </c>
      <c r="C315" s="178" t="s">
        <v>50</v>
      </c>
      <c r="D315" s="179"/>
      <c r="E315" s="179"/>
      <c r="F315" s="180">
        <f t="shared" ref="F315:G317" si="17">F316</f>
        <v>117571.8</v>
      </c>
      <c r="G315" s="180">
        <f t="shared" si="17"/>
        <v>117571.8</v>
      </c>
    </row>
    <row r="316" spans="1:7" ht="51.75" thickBot="1" x14ac:dyDescent="0.25">
      <c r="A316" s="185" t="s">
        <v>167</v>
      </c>
      <c r="B316" s="182" t="s">
        <v>55</v>
      </c>
      <c r="C316" s="182" t="s">
        <v>50</v>
      </c>
      <c r="D316" s="183" t="s">
        <v>91</v>
      </c>
      <c r="E316" s="183"/>
      <c r="F316" s="184">
        <f t="shared" si="17"/>
        <v>117571.8</v>
      </c>
      <c r="G316" s="184">
        <f t="shared" si="17"/>
        <v>117571.8</v>
      </c>
    </row>
    <row r="317" spans="1:7" ht="26.25" thickBot="1" x14ac:dyDescent="0.25">
      <c r="A317" s="185" t="s">
        <v>317</v>
      </c>
      <c r="B317" s="182" t="s">
        <v>55</v>
      </c>
      <c r="C317" s="182" t="s">
        <v>50</v>
      </c>
      <c r="D317" s="183" t="s">
        <v>95</v>
      </c>
      <c r="E317" s="183"/>
      <c r="F317" s="184">
        <f t="shared" si="17"/>
        <v>117571.8</v>
      </c>
      <c r="G317" s="184">
        <f t="shared" si="17"/>
        <v>117571.8</v>
      </c>
    </row>
    <row r="318" spans="1:7" ht="13.5" thickBot="1" x14ac:dyDescent="0.25">
      <c r="A318" s="185" t="s">
        <v>404</v>
      </c>
      <c r="B318" s="182" t="s">
        <v>55</v>
      </c>
      <c r="C318" s="182" t="s">
        <v>50</v>
      </c>
      <c r="D318" s="183" t="s">
        <v>89</v>
      </c>
      <c r="E318" s="183"/>
      <c r="F318" s="184">
        <f>F319+F321+F323+F325+F327+F329+F331+F333</f>
        <v>117571.8</v>
      </c>
      <c r="G318" s="184">
        <f>G319+G321+G323+G325+G327+G329+G331+G333</f>
        <v>117571.8</v>
      </c>
    </row>
    <row r="319" spans="1:7" ht="39" thickBot="1" x14ac:dyDescent="0.25">
      <c r="A319" s="181" t="s">
        <v>405</v>
      </c>
      <c r="B319" s="182" t="s">
        <v>55</v>
      </c>
      <c r="C319" s="182" t="s">
        <v>50</v>
      </c>
      <c r="D319" s="183" t="s">
        <v>90</v>
      </c>
      <c r="E319" s="183"/>
      <c r="F319" s="184">
        <f>F320</f>
        <v>41274.800000000003</v>
      </c>
      <c r="G319" s="184">
        <f>G320</f>
        <v>41274.800000000003</v>
      </c>
    </row>
    <row r="320" spans="1:7" ht="25.5" customHeight="1" thickBot="1" x14ac:dyDescent="0.25">
      <c r="A320" s="186" t="s">
        <v>34</v>
      </c>
      <c r="B320" s="182" t="s">
        <v>55</v>
      </c>
      <c r="C320" s="182" t="s">
        <v>50</v>
      </c>
      <c r="D320" s="183" t="s">
        <v>90</v>
      </c>
      <c r="E320" s="183">
        <v>600</v>
      </c>
      <c r="F320" s="184">
        <v>41274.800000000003</v>
      </c>
      <c r="G320" s="184">
        <v>41274.800000000003</v>
      </c>
    </row>
    <row r="321" spans="1:7" ht="39" hidden="1" thickBot="1" x14ac:dyDescent="0.25">
      <c r="A321" s="181" t="s">
        <v>406</v>
      </c>
      <c r="B321" s="182" t="s">
        <v>55</v>
      </c>
      <c r="C321" s="182" t="s">
        <v>50</v>
      </c>
      <c r="D321" s="183" t="s">
        <v>407</v>
      </c>
      <c r="E321" s="183"/>
      <c r="F321" s="184">
        <f>F322</f>
        <v>0</v>
      </c>
      <c r="G321" s="184">
        <f>G322</f>
        <v>0</v>
      </c>
    </row>
    <row r="322" spans="1:7" ht="26.25" hidden="1" thickBot="1" x14ac:dyDescent="0.25">
      <c r="A322" s="186" t="s">
        <v>34</v>
      </c>
      <c r="B322" s="182" t="s">
        <v>55</v>
      </c>
      <c r="C322" s="182" t="s">
        <v>50</v>
      </c>
      <c r="D322" s="183" t="s">
        <v>407</v>
      </c>
      <c r="E322" s="183">
        <v>600</v>
      </c>
      <c r="F322" s="184">
        <v>0</v>
      </c>
      <c r="G322" s="184">
        <v>0</v>
      </c>
    </row>
    <row r="323" spans="1:7" ht="128.25" thickBot="1" x14ac:dyDescent="0.25">
      <c r="A323" s="312" t="s">
        <v>543</v>
      </c>
      <c r="B323" s="182" t="s">
        <v>55</v>
      </c>
      <c r="C323" s="182" t="s">
        <v>50</v>
      </c>
      <c r="D323" s="183" t="s">
        <v>101</v>
      </c>
      <c r="E323" s="183"/>
      <c r="F323" s="184">
        <f>F324</f>
        <v>2405</v>
      </c>
      <c r="G323" s="184">
        <f>G324</f>
        <v>2405</v>
      </c>
    </row>
    <row r="324" spans="1:7" ht="26.25" thickBot="1" x14ac:dyDescent="0.25">
      <c r="A324" s="186" t="s">
        <v>34</v>
      </c>
      <c r="B324" s="182" t="s">
        <v>55</v>
      </c>
      <c r="C324" s="182" t="s">
        <v>50</v>
      </c>
      <c r="D324" s="183" t="s">
        <v>101</v>
      </c>
      <c r="E324" s="183">
        <v>600</v>
      </c>
      <c r="F324" s="184">
        <v>2405</v>
      </c>
      <c r="G324" s="184">
        <v>2405</v>
      </c>
    </row>
    <row r="325" spans="1:7" ht="102.75" thickBot="1" x14ac:dyDescent="0.25">
      <c r="A325" s="181" t="s">
        <v>408</v>
      </c>
      <c r="B325" s="182" t="s">
        <v>55</v>
      </c>
      <c r="C325" s="182" t="s">
        <v>50</v>
      </c>
      <c r="D325" s="183" t="s">
        <v>69</v>
      </c>
      <c r="E325" s="183"/>
      <c r="F325" s="184">
        <f>F326</f>
        <v>72501</v>
      </c>
      <c r="G325" s="184">
        <f>G326</f>
        <v>72501</v>
      </c>
    </row>
    <row r="326" spans="1:7" ht="26.25" thickBot="1" x14ac:dyDescent="0.25">
      <c r="A326" s="186" t="s">
        <v>34</v>
      </c>
      <c r="B326" s="182" t="s">
        <v>55</v>
      </c>
      <c r="C326" s="182" t="s">
        <v>50</v>
      </c>
      <c r="D326" s="183" t="s">
        <v>69</v>
      </c>
      <c r="E326" s="183">
        <v>600</v>
      </c>
      <c r="F326" s="184">
        <v>72501</v>
      </c>
      <c r="G326" s="184">
        <v>72501</v>
      </c>
    </row>
    <row r="327" spans="1:7" ht="51.75" thickBot="1" x14ac:dyDescent="0.25">
      <c r="A327" s="185" t="s">
        <v>409</v>
      </c>
      <c r="B327" s="182" t="s">
        <v>55</v>
      </c>
      <c r="C327" s="182" t="s">
        <v>50</v>
      </c>
      <c r="D327" s="183" t="s">
        <v>63</v>
      </c>
      <c r="E327" s="183"/>
      <c r="F327" s="184">
        <f>F328</f>
        <v>104</v>
      </c>
      <c r="G327" s="184">
        <f>G328</f>
        <v>104</v>
      </c>
    </row>
    <row r="328" spans="1:7" ht="26.25" thickBot="1" x14ac:dyDescent="0.25">
      <c r="A328" s="186" t="s">
        <v>34</v>
      </c>
      <c r="B328" s="182" t="s">
        <v>55</v>
      </c>
      <c r="C328" s="182" t="s">
        <v>50</v>
      </c>
      <c r="D328" s="183" t="s">
        <v>63</v>
      </c>
      <c r="E328" s="183">
        <v>600</v>
      </c>
      <c r="F328" s="184">
        <v>104</v>
      </c>
      <c r="G328" s="184">
        <v>104</v>
      </c>
    </row>
    <row r="329" spans="1:7" ht="39" thickBot="1" x14ac:dyDescent="0.25">
      <c r="A329" s="185" t="s">
        <v>410</v>
      </c>
      <c r="B329" s="182" t="s">
        <v>55</v>
      </c>
      <c r="C329" s="182" t="s">
        <v>50</v>
      </c>
      <c r="D329" s="183" t="s">
        <v>38</v>
      </c>
      <c r="E329" s="183"/>
      <c r="F329" s="184">
        <f>F330</f>
        <v>300</v>
      </c>
      <c r="G329" s="184">
        <f>G330</f>
        <v>300</v>
      </c>
    </row>
    <row r="330" spans="1:7" ht="26.25" thickBot="1" x14ac:dyDescent="0.25">
      <c r="A330" s="186" t="s">
        <v>34</v>
      </c>
      <c r="B330" s="182" t="s">
        <v>55</v>
      </c>
      <c r="C330" s="182" t="s">
        <v>50</v>
      </c>
      <c r="D330" s="183" t="s">
        <v>38</v>
      </c>
      <c r="E330" s="183">
        <v>600</v>
      </c>
      <c r="F330" s="184">
        <v>300</v>
      </c>
      <c r="G330" s="184">
        <v>300</v>
      </c>
    </row>
    <row r="331" spans="1:7" ht="51.75" thickBot="1" x14ac:dyDescent="0.25">
      <c r="A331" s="185" t="s">
        <v>411</v>
      </c>
      <c r="B331" s="182" t="s">
        <v>55</v>
      </c>
      <c r="C331" s="182" t="s">
        <v>50</v>
      </c>
      <c r="D331" s="183" t="s">
        <v>64</v>
      </c>
      <c r="E331" s="183"/>
      <c r="F331" s="184">
        <f>F332</f>
        <v>987</v>
      </c>
      <c r="G331" s="184">
        <f>G332</f>
        <v>987</v>
      </c>
    </row>
    <row r="332" spans="1:7" ht="24.75" customHeight="1" thickBot="1" x14ac:dyDescent="0.25">
      <c r="A332" s="186" t="s">
        <v>34</v>
      </c>
      <c r="B332" s="182" t="s">
        <v>55</v>
      </c>
      <c r="C332" s="182" t="s">
        <v>50</v>
      </c>
      <c r="D332" s="183" t="s">
        <v>64</v>
      </c>
      <c r="E332" s="183">
        <v>600</v>
      </c>
      <c r="F332" s="184">
        <v>987</v>
      </c>
      <c r="G332" s="184">
        <v>987</v>
      </c>
    </row>
    <row r="333" spans="1:7" ht="64.5" hidden="1" thickBot="1" x14ac:dyDescent="0.25">
      <c r="A333" s="186" t="s">
        <v>412</v>
      </c>
      <c r="B333" s="182" t="s">
        <v>55</v>
      </c>
      <c r="C333" s="182" t="s">
        <v>50</v>
      </c>
      <c r="D333" s="183" t="s">
        <v>413</v>
      </c>
      <c r="E333" s="183"/>
      <c r="F333" s="184">
        <f>F334</f>
        <v>0</v>
      </c>
      <c r="G333" s="184">
        <f>G334</f>
        <v>0</v>
      </c>
    </row>
    <row r="334" spans="1:7" ht="26.25" hidden="1" thickBot="1" x14ac:dyDescent="0.25">
      <c r="A334" s="186" t="s">
        <v>34</v>
      </c>
      <c r="B334" s="182" t="s">
        <v>55</v>
      </c>
      <c r="C334" s="182" t="s">
        <v>50</v>
      </c>
      <c r="D334" s="183" t="s">
        <v>413</v>
      </c>
      <c r="E334" s="183">
        <v>600</v>
      </c>
      <c r="F334" s="184">
        <v>0</v>
      </c>
      <c r="G334" s="184">
        <v>0</v>
      </c>
    </row>
    <row r="335" spans="1:7" ht="13.5" thickBot="1" x14ac:dyDescent="0.25">
      <c r="A335" s="177" t="s">
        <v>42</v>
      </c>
      <c r="B335" s="178" t="s">
        <v>55</v>
      </c>
      <c r="C335" s="178" t="s">
        <v>51</v>
      </c>
      <c r="D335" s="179"/>
      <c r="E335" s="179"/>
      <c r="F335" s="180">
        <f>F336</f>
        <v>289870.5</v>
      </c>
      <c r="G335" s="180">
        <f>G336</f>
        <v>327183</v>
      </c>
    </row>
    <row r="336" spans="1:7" ht="51.75" thickBot="1" x14ac:dyDescent="0.25">
      <c r="A336" s="185" t="s">
        <v>167</v>
      </c>
      <c r="B336" s="182" t="s">
        <v>55</v>
      </c>
      <c r="C336" s="182" t="s">
        <v>51</v>
      </c>
      <c r="D336" s="183" t="s">
        <v>91</v>
      </c>
      <c r="E336" s="183"/>
      <c r="F336" s="184">
        <f>F337</f>
        <v>289870.5</v>
      </c>
      <c r="G336" s="184">
        <f>G337</f>
        <v>327183</v>
      </c>
    </row>
    <row r="337" spans="1:9" ht="26.25" thickBot="1" x14ac:dyDescent="0.25">
      <c r="A337" s="177" t="s">
        <v>317</v>
      </c>
      <c r="B337" s="178" t="s">
        <v>55</v>
      </c>
      <c r="C337" s="178" t="s">
        <v>51</v>
      </c>
      <c r="D337" s="179" t="s">
        <v>95</v>
      </c>
      <c r="E337" s="179"/>
      <c r="F337" s="180">
        <f>F338+F360+F363</f>
        <v>289870.5</v>
      </c>
      <c r="G337" s="180">
        <f>G338+G360+G363</f>
        <v>327183</v>
      </c>
    </row>
    <row r="338" spans="1:9" ht="13.5" thickBot="1" x14ac:dyDescent="0.25">
      <c r="A338" s="177" t="s">
        <v>414</v>
      </c>
      <c r="B338" s="178" t="s">
        <v>55</v>
      </c>
      <c r="C338" s="178" t="s">
        <v>51</v>
      </c>
      <c r="D338" s="179" t="s">
        <v>75</v>
      </c>
      <c r="E338" s="179"/>
      <c r="F338" s="180">
        <f>F339+F341+F343+F345+F347+F350+F352+F354+F356+F358</f>
        <v>222371.9</v>
      </c>
      <c r="G338" s="180">
        <f>G339+G341+G343+G345+G347+G350+G352+G354+G356+G358</f>
        <v>216842.3</v>
      </c>
    </row>
    <row r="339" spans="1:9" ht="39" thickBot="1" x14ac:dyDescent="0.25">
      <c r="A339" s="185" t="s">
        <v>415</v>
      </c>
      <c r="B339" s="182" t="s">
        <v>55</v>
      </c>
      <c r="C339" s="182" t="s">
        <v>51</v>
      </c>
      <c r="D339" s="183" t="s">
        <v>76</v>
      </c>
      <c r="E339" s="183"/>
      <c r="F339" s="184">
        <f>F340</f>
        <v>57014.9</v>
      </c>
      <c r="G339" s="184">
        <f>G340</f>
        <v>57014.9</v>
      </c>
    </row>
    <row r="340" spans="1:9" ht="25.5" customHeight="1" thickBot="1" x14ac:dyDescent="0.25">
      <c r="A340" s="186" t="s">
        <v>34</v>
      </c>
      <c r="B340" s="182" t="s">
        <v>55</v>
      </c>
      <c r="C340" s="182" t="s">
        <v>51</v>
      </c>
      <c r="D340" s="183" t="s">
        <v>76</v>
      </c>
      <c r="E340" s="183">
        <v>600</v>
      </c>
      <c r="F340" s="184">
        <v>57014.9</v>
      </c>
      <c r="G340" s="184">
        <v>57014.9</v>
      </c>
    </row>
    <row r="341" spans="1:9" ht="0.75" hidden="1" customHeight="1" thickBot="1" x14ac:dyDescent="0.25">
      <c r="A341" s="186" t="s">
        <v>406</v>
      </c>
      <c r="B341" s="182" t="s">
        <v>55</v>
      </c>
      <c r="C341" s="182" t="s">
        <v>51</v>
      </c>
      <c r="D341" s="183" t="s">
        <v>416</v>
      </c>
      <c r="E341" s="183"/>
      <c r="F341" s="184">
        <f>F342</f>
        <v>0</v>
      </c>
      <c r="G341" s="184">
        <f>G342</f>
        <v>0</v>
      </c>
    </row>
    <row r="342" spans="1:9" ht="26.25" hidden="1" thickBot="1" x14ac:dyDescent="0.25">
      <c r="A342" s="186" t="s">
        <v>34</v>
      </c>
      <c r="B342" s="182" t="s">
        <v>55</v>
      </c>
      <c r="C342" s="182" t="s">
        <v>51</v>
      </c>
      <c r="D342" s="183" t="s">
        <v>416</v>
      </c>
      <c r="E342" s="183">
        <v>600</v>
      </c>
      <c r="F342" s="184">
        <v>0</v>
      </c>
      <c r="G342" s="184">
        <v>0</v>
      </c>
    </row>
    <row r="343" spans="1:9" ht="39" thickBot="1" x14ac:dyDescent="0.25">
      <c r="A343" s="185" t="s">
        <v>417</v>
      </c>
      <c r="B343" s="182" t="s">
        <v>55</v>
      </c>
      <c r="C343" s="182" t="s">
        <v>51</v>
      </c>
      <c r="D343" s="183" t="s">
        <v>418</v>
      </c>
      <c r="E343" s="183"/>
      <c r="F343" s="184">
        <f>F344</f>
        <v>713</v>
      </c>
      <c r="G343" s="184">
        <f>G344</f>
        <v>713</v>
      </c>
    </row>
    <row r="344" spans="1:9" ht="26.25" thickBot="1" x14ac:dyDescent="0.25">
      <c r="A344" s="186" t="s">
        <v>134</v>
      </c>
      <c r="B344" s="182" t="s">
        <v>55</v>
      </c>
      <c r="C344" s="182" t="s">
        <v>51</v>
      </c>
      <c r="D344" s="183" t="s">
        <v>418</v>
      </c>
      <c r="E344" s="183">
        <v>200</v>
      </c>
      <c r="F344" s="184">
        <v>713</v>
      </c>
      <c r="G344" s="184">
        <v>713</v>
      </c>
    </row>
    <row r="345" spans="1:9" ht="26.25" thickBot="1" x14ac:dyDescent="0.25">
      <c r="A345" s="185" t="s">
        <v>419</v>
      </c>
      <c r="B345" s="182" t="s">
        <v>55</v>
      </c>
      <c r="C345" s="182" t="s">
        <v>51</v>
      </c>
      <c r="D345" s="183" t="s">
        <v>27</v>
      </c>
      <c r="E345" s="183"/>
      <c r="F345" s="184">
        <f>F346</f>
        <v>11946</v>
      </c>
      <c r="G345" s="184">
        <f>G346</f>
        <v>11946</v>
      </c>
    </row>
    <row r="346" spans="1:9" ht="26.25" thickBot="1" x14ac:dyDescent="0.25">
      <c r="A346" s="186" t="s">
        <v>34</v>
      </c>
      <c r="B346" s="182" t="s">
        <v>55</v>
      </c>
      <c r="C346" s="182" t="s">
        <v>51</v>
      </c>
      <c r="D346" s="183" t="s">
        <v>27</v>
      </c>
      <c r="E346" s="183">
        <v>600</v>
      </c>
      <c r="F346" s="184">
        <v>11946</v>
      </c>
      <c r="G346" s="184">
        <v>11946</v>
      </c>
    </row>
    <row r="347" spans="1:9" ht="102.75" thickBot="1" x14ac:dyDescent="0.25">
      <c r="A347" s="181" t="s">
        <v>420</v>
      </c>
      <c r="B347" s="182" t="s">
        <v>55</v>
      </c>
      <c r="C347" s="182" t="s">
        <v>51</v>
      </c>
      <c r="D347" s="183" t="s">
        <v>28</v>
      </c>
      <c r="E347" s="183"/>
      <c r="F347" s="184">
        <f>F349+F348</f>
        <v>130678</v>
      </c>
      <c r="G347" s="184">
        <f>G349+G348</f>
        <v>130678</v>
      </c>
    </row>
    <row r="348" spans="1:9" ht="26.25" thickBot="1" x14ac:dyDescent="0.25">
      <c r="A348" s="460" t="s">
        <v>134</v>
      </c>
      <c r="B348" s="182" t="s">
        <v>55</v>
      </c>
      <c r="C348" s="182" t="s">
        <v>51</v>
      </c>
      <c r="D348" s="183" t="s">
        <v>28</v>
      </c>
      <c r="E348" s="183">
        <v>200</v>
      </c>
      <c r="F348" s="184">
        <v>4560</v>
      </c>
      <c r="G348" s="184">
        <v>4560</v>
      </c>
      <c r="I348" s="461"/>
    </row>
    <row r="349" spans="1:9" ht="26.25" thickBot="1" x14ac:dyDescent="0.25">
      <c r="A349" s="186" t="s">
        <v>34</v>
      </c>
      <c r="B349" s="182" t="s">
        <v>55</v>
      </c>
      <c r="C349" s="182" t="s">
        <v>51</v>
      </c>
      <c r="D349" s="183" t="s">
        <v>28</v>
      </c>
      <c r="E349" s="183">
        <v>600</v>
      </c>
      <c r="F349" s="184">
        <v>126118</v>
      </c>
      <c r="G349" s="184">
        <v>126118</v>
      </c>
    </row>
    <row r="350" spans="1:9" ht="51.75" thickBot="1" x14ac:dyDescent="0.25">
      <c r="A350" s="181" t="s">
        <v>525</v>
      </c>
      <c r="B350" s="182" t="s">
        <v>55</v>
      </c>
      <c r="C350" s="182" t="s">
        <v>51</v>
      </c>
      <c r="D350" s="183" t="s">
        <v>29</v>
      </c>
      <c r="E350" s="183"/>
      <c r="F350" s="184">
        <f>F351</f>
        <v>1680</v>
      </c>
      <c r="G350" s="184">
        <f>G351</f>
        <v>1680</v>
      </c>
    </row>
    <row r="351" spans="1:9" ht="26.25" thickBot="1" x14ac:dyDescent="0.25">
      <c r="A351" s="186" t="s">
        <v>34</v>
      </c>
      <c r="B351" s="182" t="s">
        <v>55</v>
      </c>
      <c r="C351" s="182" t="s">
        <v>51</v>
      </c>
      <c r="D351" s="183" t="s">
        <v>29</v>
      </c>
      <c r="E351" s="183">
        <v>600</v>
      </c>
      <c r="F351" s="184">
        <v>1680</v>
      </c>
      <c r="G351" s="184">
        <v>1680</v>
      </c>
    </row>
    <row r="352" spans="1:9" ht="51.75" thickBot="1" x14ac:dyDescent="0.25">
      <c r="A352" s="181" t="s">
        <v>409</v>
      </c>
      <c r="B352" s="182" t="s">
        <v>55</v>
      </c>
      <c r="C352" s="182" t="s">
        <v>51</v>
      </c>
      <c r="D352" s="183" t="s">
        <v>30</v>
      </c>
      <c r="E352" s="183"/>
      <c r="F352" s="184">
        <f>F353</f>
        <v>260</v>
      </c>
      <c r="G352" s="184">
        <f>G353</f>
        <v>260</v>
      </c>
    </row>
    <row r="353" spans="1:7" ht="26.25" thickBot="1" x14ac:dyDescent="0.25">
      <c r="A353" s="186" t="s">
        <v>34</v>
      </c>
      <c r="B353" s="182" t="s">
        <v>55</v>
      </c>
      <c r="C353" s="182" t="s">
        <v>51</v>
      </c>
      <c r="D353" s="183" t="s">
        <v>30</v>
      </c>
      <c r="E353" s="183">
        <v>600</v>
      </c>
      <c r="F353" s="184">
        <v>260</v>
      </c>
      <c r="G353" s="184">
        <v>260</v>
      </c>
    </row>
    <row r="354" spans="1:7" ht="39" thickBot="1" x14ac:dyDescent="0.25">
      <c r="A354" s="185" t="s">
        <v>410</v>
      </c>
      <c r="B354" s="182" t="s">
        <v>55</v>
      </c>
      <c r="C354" s="182" t="s">
        <v>51</v>
      </c>
      <c r="D354" s="183" t="s">
        <v>39</v>
      </c>
      <c r="E354" s="183"/>
      <c r="F354" s="184">
        <f>F355</f>
        <v>800</v>
      </c>
      <c r="G354" s="184">
        <f>G355</f>
        <v>800</v>
      </c>
    </row>
    <row r="355" spans="1:7" ht="26.25" thickBot="1" x14ac:dyDescent="0.25">
      <c r="A355" s="186" t="s">
        <v>34</v>
      </c>
      <c r="B355" s="182" t="s">
        <v>55</v>
      </c>
      <c r="C355" s="182" t="s">
        <v>51</v>
      </c>
      <c r="D355" s="183" t="s">
        <v>39</v>
      </c>
      <c r="E355" s="183">
        <v>600</v>
      </c>
      <c r="F355" s="184">
        <v>800</v>
      </c>
      <c r="G355" s="184">
        <v>800</v>
      </c>
    </row>
    <row r="356" spans="1:7" ht="51.75" thickBot="1" x14ac:dyDescent="0.25">
      <c r="A356" s="181" t="s">
        <v>422</v>
      </c>
      <c r="B356" s="182" t="s">
        <v>55</v>
      </c>
      <c r="C356" s="182" t="s">
        <v>51</v>
      </c>
      <c r="D356" s="183" t="s">
        <v>118</v>
      </c>
      <c r="E356" s="183"/>
      <c r="F356" s="184">
        <f>F357</f>
        <v>12726.2</v>
      </c>
      <c r="G356" s="184">
        <f>G357</f>
        <v>12215.1</v>
      </c>
    </row>
    <row r="357" spans="1:7" ht="26.25" thickBot="1" x14ac:dyDescent="0.25">
      <c r="A357" s="186" t="s">
        <v>34</v>
      </c>
      <c r="B357" s="182" t="s">
        <v>55</v>
      </c>
      <c r="C357" s="182" t="s">
        <v>51</v>
      </c>
      <c r="D357" s="183" t="s">
        <v>118</v>
      </c>
      <c r="E357" s="183">
        <v>600</v>
      </c>
      <c r="F357" s="184">
        <v>12726.2</v>
      </c>
      <c r="G357" s="184">
        <v>12215.1</v>
      </c>
    </row>
    <row r="358" spans="1:7" ht="26.25" thickBot="1" x14ac:dyDescent="0.25">
      <c r="A358" s="185" t="s">
        <v>423</v>
      </c>
      <c r="B358" s="182" t="s">
        <v>55</v>
      </c>
      <c r="C358" s="182" t="s">
        <v>51</v>
      </c>
      <c r="D358" s="183" t="s">
        <v>424</v>
      </c>
      <c r="E358" s="183"/>
      <c r="F358" s="184">
        <f>F359</f>
        <v>6553.8</v>
      </c>
      <c r="G358" s="184">
        <f>G359</f>
        <v>1535.3</v>
      </c>
    </row>
    <row r="359" spans="1:7" ht="26.25" thickBot="1" x14ac:dyDescent="0.25">
      <c r="A359" s="186" t="s">
        <v>34</v>
      </c>
      <c r="B359" s="182" t="s">
        <v>55</v>
      </c>
      <c r="C359" s="182" t="s">
        <v>51</v>
      </c>
      <c r="D359" s="183" t="s">
        <v>424</v>
      </c>
      <c r="E359" s="183">
        <v>600</v>
      </c>
      <c r="F359" s="184">
        <v>6553.8</v>
      </c>
      <c r="G359" s="184">
        <v>1535.3</v>
      </c>
    </row>
    <row r="360" spans="1:7" ht="24.75" thickBot="1" x14ac:dyDescent="0.25">
      <c r="A360" s="305" t="s">
        <v>544</v>
      </c>
      <c r="B360" s="314" t="s">
        <v>55</v>
      </c>
      <c r="C360" s="314" t="s">
        <v>51</v>
      </c>
      <c r="D360" s="306" t="s">
        <v>545</v>
      </c>
      <c r="E360" s="315"/>
      <c r="F360" s="180">
        <f>F361</f>
        <v>41974.6</v>
      </c>
      <c r="G360" s="180">
        <f>G361</f>
        <v>84816.7</v>
      </c>
    </row>
    <row r="361" spans="1:7" ht="24.75" thickBot="1" x14ac:dyDescent="0.25">
      <c r="A361" s="307" t="s">
        <v>546</v>
      </c>
      <c r="B361" s="314" t="s">
        <v>55</v>
      </c>
      <c r="C361" s="314" t="s">
        <v>51</v>
      </c>
      <c r="D361" s="308" t="s">
        <v>547</v>
      </c>
      <c r="E361" s="316"/>
      <c r="F361" s="184">
        <f>F362</f>
        <v>41974.6</v>
      </c>
      <c r="G361" s="184">
        <f>G362</f>
        <v>84816.7</v>
      </c>
    </row>
    <row r="362" spans="1:7" ht="24.75" thickBot="1" x14ac:dyDescent="0.25">
      <c r="A362" s="309" t="s">
        <v>34</v>
      </c>
      <c r="B362" s="313" t="s">
        <v>55</v>
      </c>
      <c r="C362" s="313" t="s">
        <v>51</v>
      </c>
      <c r="D362" s="310" t="s">
        <v>547</v>
      </c>
      <c r="E362" s="316">
        <v>600</v>
      </c>
      <c r="F362" s="184">
        <v>41974.6</v>
      </c>
      <c r="G362" s="184">
        <v>84816.7</v>
      </c>
    </row>
    <row r="363" spans="1:7" ht="24.75" thickBot="1" x14ac:dyDescent="0.25">
      <c r="A363" s="311" t="s">
        <v>548</v>
      </c>
      <c r="B363" s="313" t="s">
        <v>55</v>
      </c>
      <c r="C363" s="313" t="s">
        <v>51</v>
      </c>
      <c r="D363" s="306" t="s">
        <v>549</v>
      </c>
      <c r="E363" s="317"/>
      <c r="F363" s="180">
        <f>F366+F368+F364</f>
        <v>25524</v>
      </c>
      <c r="G363" s="180">
        <f>G366+G368+G364</f>
        <v>25524</v>
      </c>
    </row>
    <row r="364" spans="1:7" ht="64.5" thickBot="1" x14ac:dyDescent="0.25">
      <c r="A364" s="354" t="s">
        <v>569</v>
      </c>
      <c r="B364" s="356" t="s">
        <v>55</v>
      </c>
      <c r="C364" s="356" t="s">
        <v>51</v>
      </c>
      <c r="D364" s="363" t="s">
        <v>570</v>
      </c>
      <c r="E364" s="364"/>
      <c r="F364" s="184">
        <f>F365</f>
        <v>547</v>
      </c>
      <c r="G364" s="184">
        <f>G365</f>
        <v>547</v>
      </c>
    </row>
    <row r="365" spans="1:7" ht="26.25" thickBot="1" x14ac:dyDescent="0.25">
      <c r="A365" s="357" t="s">
        <v>34</v>
      </c>
      <c r="B365" s="356" t="s">
        <v>55</v>
      </c>
      <c r="C365" s="356" t="s">
        <v>51</v>
      </c>
      <c r="D365" s="363" t="s">
        <v>570</v>
      </c>
      <c r="E365" s="364">
        <v>600</v>
      </c>
      <c r="F365" s="184">
        <v>547</v>
      </c>
      <c r="G365" s="184">
        <v>547</v>
      </c>
    </row>
    <row r="366" spans="1:7" ht="48.75" thickBot="1" x14ac:dyDescent="0.25">
      <c r="A366" s="307" t="s">
        <v>550</v>
      </c>
      <c r="B366" s="313" t="s">
        <v>55</v>
      </c>
      <c r="C366" s="313" t="s">
        <v>51</v>
      </c>
      <c r="D366" s="308" t="s">
        <v>551</v>
      </c>
      <c r="E366" s="316"/>
      <c r="F366" s="184">
        <f>F367</f>
        <v>1697</v>
      </c>
      <c r="G366" s="184">
        <f>G367</f>
        <v>1697</v>
      </c>
    </row>
    <row r="367" spans="1:7" ht="24.75" thickBot="1" x14ac:dyDescent="0.25">
      <c r="A367" s="309" t="s">
        <v>34</v>
      </c>
      <c r="B367" s="313" t="s">
        <v>55</v>
      </c>
      <c r="C367" s="313" t="s">
        <v>51</v>
      </c>
      <c r="D367" s="308" t="s">
        <v>551</v>
      </c>
      <c r="E367" s="316">
        <v>600</v>
      </c>
      <c r="F367" s="184">
        <v>1697</v>
      </c>
      <c r="G367" s="184">
        <v>1697</v>
      </c>
    </row>
    <row r="368" spans="1:7" ht="72.75" thickBot="1" x14ac:dyDescent="0.25">
      <c r="A368" s="307" t="s">
        <v>552</v>
      </c>
      <c r="B368" s="313" t="s">
        <v>55</v>
      </c>
      <c r="C368" s="313" t="s">
        <v>51</v>
      </c>
      <c r="D368" s="308" t="s">
        <v>553</v>
      </c>
      <c r="E368" s="316"/>
      <c r="F368" s="184">
        <f>F369</f>
        <v>23280</v>
      </c>
      <c r="G368" s="184">
        <f>G369</f>
        <v>23280</v>
      </c>
    </row>
    <row r="369" spans="1:7" ht="24.75" thickBot="1" x14ac:dyDescent="0.25">
      <c r="A369" s="309" t="s">
        <v>34</v>
      </c>
      <c r="B369" s="313" t="s">
        <v>55</v>
      </c>
      <c r="C369" s="313" t="s">
        <v>51</v>
      </c>
      <c r="D369" s="308" t="s">
        <v>553</v>
      </c>
      <c r="E369" s="316">
        <v>600</v>
      </c>
      <c r="F369" s="184">
        <v>23280</v>
      </c>
      <c r="G369" s="184">
        <v>23280</v>
      </c>
    </row>
    <row r="370" spans="1:7" ht="13.5" thickBot="1" x14ac:dyDescent="0.25">
      <c r="A370" s="187" t="s">
        <v>86</v>
      </c>
      <c r="B370" s="178" t="s">
        <v>55</v>
      </c>
      <c r="C370" s="178" t="s">
        <v>52</v>
      </c>
      <c r="D370" s="179"/>
      <c r="E370" s="179"/>
      <c r="F370" s="180">
        <f>F371</f>
        <v>32695.199999999997</v>
      </c>
      <c r="G370" s="180">
        <f>G371</f>
        <v>32695.199999999997</v>
      </c>
    </row>
    <row r="371" spans="1:7" ht="51.75" thickBot="1" x14ac:dyDescent="0.25">
      <c r="A371" s="185" t="s">
        <v>167</v>
      </c>
      <c r="B371" s="182" t="s">
        <v>55</v>
      </c>
      <c r="C371" s="182" t="s">
        <v>52</v>
      </c>
      <c r="D371" s="183" t="s">
        <v>91</v>
      </c>
      <c r="E371" s="183"/>
      <c r="F371" s="184">
        <f>F372</f>
        <v>32695.199999999997</v>
      </c>
      <c r="G371" s="184">
        <f>G372</f>
        <v>32695.199999999997</v>
      </c>
    </row>
    <row r="372" spans="1:7" ht="26.25" thickBot="1" x14ac:dyDescent="0.25">
      <c r="A372" s="185" t="s">
        <v>317</v>
      </c>
      <c r="B372" s="182" t="s">
        <v>55</v>
      </c>
      <c r="C372" s="182" t="s">
        <v>52</v>
      </c>
      <c r="D372" s="183" t="s">
        <v>95</v>
      </c>
      <c r="E372" s="183"/>
      <c r="F372" s="184">
        <f>F373+F376+F379+F382</f>
        <v>32695.199999999997</v>
      </c>
      <c r="G372" s="184">
        <f>G373+G376+G379+G382</f>
        <v>32695.199999999997</v>
      </c>
    </row>
    <row r="373" spans="1:7" ht="13.5" thickBot="1" x14ac:dyDescent="0.25">
      <c r="A373" s="185" t="s">
        <v>414</v>
      </c>
      <c r="B373" s="182" t="s">
        <v>55</v>
      </c>
      <c r="C373" s="182" t="s">
        <v>52</v>
      </c>
      <c r="D373" s="183" t="s">
        <v>75</v>
      </c>
      <c r="E373" s="183"/>
      <c r="F373" s="184">
        <f>F374</f>
        <v>4355</v>
      </c>
      <c r="G373" s="184">
        <f>G374</f>
        <v>4355</v>
      </c>
    </row>
    <row r="374" spans="1:7" ht="102.75" thickBot="1" x14ac:dyDescent="0.25">
      <c r="A374" s="181" t="s">
        <v>420</v>
      </c>
      <c r="B374" s="182" t="s">
        <v>55</v>
      </c>
      <c r="C374" s="182" t="s">
        <v>52</v>
      </c>
      <c r="D374" s="183" t="s">
        <v>28</v>
      </c>
      <c r="E374" s="183"/>
      <c r="F374" s="184">
        <f>F375</f>
        <v>4355</v>
      </c>
      <c r="G374" s="184">
        <f>G375</f>
        <v>4355</v>
      </c>
    </row>
    <row r="375" spans="1:7" ht="26.25" thickBot="1" x14ac:dyDescent="0.25">
      <c r="A375" s="186" t="s">
        <v>34</v>
      </c>
      <c r="B375" s="182" t="s">
        <v>55</v>
      </c>
      <c r="C375" s="182" t="s">
        <v>52</v>
      </c>
      <c r="D375" s="183" t="s">
        <v>28</v>
      </c>
      <c r="E375" s="183">
        <v>600</v>
      </c>
      <c r="F375" s="184">
        <v>4355</v>
      </c>
      <c r="G375" s="184">
        <v>4355</v>
      </c>
    </row>
    <row r="376" spans="1:7" ht="26.25" thickBot="1" x14ac:dyDescent="0.25">
      <c r="A376" s="181" t="s">
        <v>318</v>
      </c>
      <c r="B376" s="182" t="s">
        <v>55</v>
      </c>
      <c r="C376" s="182" t="s">
        <v>52</v>
      </c>
      <c r="D376" s="183" t="s">
        <v>31</v>
      </c>
      <c r="E376" s="183"/>
      <c r="F376" s="184">
        <f>F377</f>
        <v>10636.1</v>
      </c>
      <c r="G376" s="184">
        <f>G377</f>
        <v>10636.1</v>
      </c>
    </row>
    <row r="377" spans="1:7" ht="51.75" thickBot="1" x14ac:dyDescent="0.25">
      <c r="A377" s="185" t="s">
        <v>319</v>
      </c>
      <c r="B377" s="182" t="s">
        <v>55</v>
      </c>
      <c r="C377" s="182" t="s">
        <v>52</v>
      </c>
      <c r="D377" s="183" t="s">
        <v>32</v>
      </c>
      <c r="E377" s="183"/>
      <c r="F377" s="184">
        <f>F378</f>
        <v>10636.1</v>
      </c>
      <c r="G377" s="184">
        <f>G378</f>
        <v>10636.1</v>
      </c>
    </row>
    <row r="378" spans="1:7" ht="26.25" thickBot="1" x14ac:dyDescent="0.25">
      <c r="A378" s="181" t="s">
        <v>34</v>
      </c>
      <c r="B378" s="182" t="s">
        <v>55</v>
      </c>
      <c r="C378" s="182" t="s">
        <v>52</v>
      </c>
      <c r="D378" s="183" t="s">
        <v>32</v>
      </c>
      <c r="E378" s="183">
        <v>600</v>
      </c>
      <c r="F378" s="184">
        <v>10636.1</v>
      </c>
      <c r="G378" s="184">
        <v>10636.1</v>
      </c>
    </row>
    <row r="379" spans="1:7" ht="26.25" thickBot="1" x14ac:dyDescent="0.25">
      <c r="A379" s="181" t="s">
        <v>425</v>
      </c>
      <c r="B379" s="182" t="s">
        <v>55</v>
      </c>
      <c r="C379" s="182" t="s">
        <v>52</v>
      </c>
      <c r="D379" s="183" t="s">
        <v>426</v>
      </c>
      <c r="E379" s="183"/>
      <c r="F379" s="184">
        <f>F380</f>
        <v>7648.5</v>
      </c>
      <c r="G379" s="184">
        <f>G380</f>
        <v>7648.5</v>
      </c>
    </row>
    <row r="380" spans="1:7" ht="51.75" thickBot="1" x14ac:dyDescent="0.25">
      <c r="A380" s="181" t="s">
        <v>427</v>
      </c>
      <c r="B380" s="182" t="s">
        <v>55</v>
      </c>
      <c r="C380" s="182" t="s">
        <v>52</v>
      </c>
      <c r="D380" s="183" t="s">
        <v>428</v>
      </c>
      <c r="E380" s="183"/>
      <c r="F380" s="184">
        <f>F381</f>
        <v>7648.5</v>
      </c>
      <c r="G380" s="184">
        <f>G381</f>
        <v>7648.5</v>
      </c>
    </row>
    <row r="381" spans="1:7" ht="26.25" thickBot="1" x14ac:dyDescent="0.25">
      <c r="A381" s="186" t="s">
        <v>34</v>
      </c>
      <c r="B381" s="182" t="s">
        <v>55</v>
      </c>
      <c r="C381" s="182" t="s">
        <v>52</v>
      </c>
      <c r="D381" s="183" t="s">
        <v>428</v>
      </c>
      <c r="E381" s="183">
        <v>600</v>
      </c>
      <c r="F381" s="184">
        <v>7648.5</v>
      </c>
      <c r="G381" s="184">
        <v>7648.5</v>
      </c>
    </row>
    <row r="382" spans="1:7" ht="13.5" thickBot="1" x14ac:dyDescent="0.25">
      <c r="A382" s="181" t="s">
        <v>429</v>
      </c>
      <c r="B382" s="182" t="s">
        <v>55</v>
      </c>
      <c r="C382" s="182" t="s">
        <v>52</v>
      </c>
      <c r="D382" s="183" t="s">
        <v>430</v>
      </c>
      <c r="E382" s="183"/>
      <c r="F382" s="184">
        <f>F383</f>
        <v>10055.6</v>
      </c>
      <c r="G382" s="184">
        <f>G383</f>
        <v>10055.6</v>
      </c>
    </row>
    <row r="383" spans="1:7" ht="51.75" thickBot="1" x14ac:dyDescent="0.25">
      <c r="A383" s="181" t="s">
        <v>431</v>
      </c>
      <c r="B383" s="182" t="s">
        <v>55</v>
      </c>
      <c r="C383" s="182" t="s">
        <v>52</v>
      </c>
      <c r="D383" s="183" t="s">
        <v>432</v>
      </c>
      <c r="E383" s="183"/>
      <c r="F383" s="184">
        <f>F384</f>
        <v>10055.6</v>
      </c>
      <c r="G383" s="184">
        <f>G384</f>
        <v>10055.6</v>
      </c>
    </row>
    <row r="384" spans="1:7" ht="24.75" customHeight="1" thickBot="1" x14ac:dyDescent="0.25">
      <c r="A384" s="186" t="s">
        <v>34</v>
      </c>
      <c r="B384" s="182" t="s">
        <v>55</v>
      </c>
      <c r="C384" s="182" t="s">
        <v>52</v>
      </c>
      <c r="D384" s="183" t="s">
        <v>432</v>
      </c>
      <c r="E384" s="183">
        <v>600</v>
      </c>
      <c r="F384" s="184">
        <v>10055.6</v>
      </c>
      <c r="G384" s="184">
        <v>10055.6</v>
      </c>
    </row>
    <row r="385" spans="1:7" ht="39" hidden="1" thickBot="1" x14ac:dyDescent="0.25">
      <c r="A385" s="195" t="s">
        <v>526</v>
      </c>
      <c r="B385" s="196" t="s">
        <v>55</v>
      </c>
      <c r="C385" s="196" t="s">
        <v>52</v>
      </c>
      <c r="D385" s="197" t="s">
        <v>433</v>
      </c>
      <c r="E385" s="198"/>
      <c r="F385" s="199">
        <f>F386</f>
        <v>0</v>
      </c>
      <c r="G385" s="199">
        <f>G386</f>
        <v>0</v>
      </c>
    </row>
    <row r="386" spans="1:7" ht="26.25" hidden="1" thickBot="1" x14ac:dyDescent="0.25">
      <c r="A386" s="206" t="s">
        <v>34</v>
      </c>
      <c r="B386" s="196" t="s">
        <v>55</v>
      </c>
      <c r="C386" s="196" t="s">
        <v>52</v>
      </c>
      <c r="D386" s="197" t="s">
        <v>433</v>
      </c>
      <c r="E386" s="198">
        <v>600</v>
      </c>
      <c r="F386" s="199">
        <v>0</v>
      </c>
      <c r="G386" s="199">
        <v>0</v>
      </c>
    </row>
    <row r="387" spans="1:7" ht="13.5" thickBot="1" x14ac:dyDescent="0.25">
      <c r="A387" s="187" t="s">
        <v>320</v>
      </c>
      <c r="B387" s="178" t="s">
        <v>55</v>
      </c>
      <c r="C387" s="178" t="s">
        <v>55</v>
      </c>
      <c r="D387" s="179"/>
      <c r="E387" s="179"/>
      <c r="F387" s="180">
        <f>F388</f>
        <v>2404</v>
      </c>
      <c r="G387" s="180">
        <f>G388</f>
        <v>2404</v>
      </c>
    </row>
    <row r="388" spans="1:7" ht="51.75" thickBot="1" x14ac:dyDescent="0.25">
      <c r="A388" s="181" t="s">
        <v>167</v>
      </c>
      <c r="B388" s="182" t="s">
        <v>55</v>
      </c>
      <c r="C388" s="182" t="s">
        <v>55</v>
      </c>
      <c r="D388" s="183" t="s">
        <v>91</v>
      </c>
      <c r="E388" s="183"/>
      <c r="F388" s="184">
        <f>F389</f>
        <v>2404</v>
      </c>
      <c r="G388" s="184">
        <f>G389</f>
        <v>2404</v>
      </c>
    </row>
    <row r="389" spans="1:7" x14ac:dyDescent="0.2">
      <c r="A389" s="515" t="s">
        <v>321</v>
      </c>
      <c r="B389" s="513" t="s">
        <v>55</v>
      </c>
      <c r="C389" s="513" t="s">
        <v>55</v>
      </c>
      <c r="D389" s="517" t="s">
        <v>33</v>
      </c>
      <c r="E389" s="511"/>
      <c r="F389" s="507">
        <f>F391+F394</f>
        <v>2404</v>
      </c>
      <c r="G389" s="507">
        <f>G391+G394</f>
        <v>2404</v>
      </c>
    </row>
    <row r="390" spans="1:7" ht="13.5" thickBot="1" x14ac:dyDescent="0.25">
      <c r="A390" s="516"/>
      <c r="B390" s="514"/>
      <c r="C390" s="514"/>
      <c r="D390" s="518"/>
      <c r="E390" s="512"/>
      <c r="F390" s="508"/>
      <c r="G390" s="508"/>
    </row>
    <row r="391" spans="1:7" ht="13.5" hidden="1" thickBot="1" x14ac:dyDescent="0.25">
      <c r="A391" s="185" t="s">
        <v>322</v>
      </c>
      <c r="B391" s="182" t="s">
        <v>55</v>
      </c>
      <c r="C391" s="182" t="s">
        <v>55</v>
      </c>
      <c r="D391" s="183" t="s">
        <v>72</v>
      </c>
      <c r="E391" s="183"/>
      <c r="F391" s="184">
        <f>F392</f>
        <v>0</v>
      </c>
      <c r="G391" s="184">
        <f>G392</f>
        <v>0</v>
      </c>
    </row>
    <row r="392" spans="1:7" ht="13.5" hidden="1" thickBot="1" x14ac:dyDescent="0.25">
      <c r="A392" s="185" t="s">
        <v>323</v>
      </c>
      <c r="B392" s="182" t="s">
        <v>55</v>
      </c>
      <c r="C392" s="182" t="s">
        <v>55</v>
      </c>
      <c r="D392" s="232" t="s">
        <v>8</v>
      </c>
      <c r="E392" s="183"/>
      <c r="F392" s="184">
        <f>F393</f>
        <v>0</v>
      </c>
      <c r="G392" s="184">
        <f>G393</f>
        <v>0</v>
      </c>
    </row>
    <row r="393" spans="1:7" ht="26.25" hidden="1" thickBot="1" x14ac:dyDescent="0.25">
      <c r="A393" s="186" t="s">
        <v>34</v>
      </c>
      <c r="B393" s="182" t="s">
        <v>55</v>
      </c>
      <c r="C393" s="182" t="s">
        <v>55</v>
      </c>
      <c r="D393" s="232" t="s">
        <v>8</v>
      </c>
      <c r="E393" s="183">
        <v>600</v>
      </c>
      <c r="F393" s="184">
        <v>0</v>
      </c>
      <c r="G393" s="184">
        <v>0</v>
      </c>
    </row>
    <row r="394" spans="1:7" ht="13.5" thickBot="1" x14ac:dyDescent="0.25">
      <c r="A394" s="185" t="s">
        <v>324</v>
      </c>
      <c r="B394" s="182" t="s">
        <v>55</v>
      </c>
      <c r="C394" s="182" t="s">
        <v>55</v>
      </c>
      <c r="D394" s="183" t="s">
        <v>9</v>
      </c>
      <c r="E394" s="183"/>
      <c r="F394" s="184">
        <f>F395</f>
        <v>2404</v>
      </c>
      <c r="G394" s="184">
        <f>G395</f>
        <v>2404</v>
      </c>
    </row>
    <row r="395" spans="1:7" ht="39" thickBot="1" x14ac:dyDescent="0.25">
      <c r="A395" s="181" t="s">
        <v>325</v>
      </c>
      <c r="B395" s="182" t="s">
        <v>55</v>
      </c>
      <c r="C395" s="182" t="s">
        <v>55</v>
      </c>
      <c r="D395" s="183" t="s">
        <v>326</v>
      </c>
      <c r="E395" s="183"/>
      <c r="F395" s="184">
        <f>F396</f>
        <v>2404</v>
      </c>
      <c r="G395" s="184">
        <f>G396</f>
        <v>2404</v>
      </c>
    </row>
    <row r="396" spans="1:7" ht="25.5" customHeight="1" thickBot="1" x14ac:dyDescent="0.25">
      <c r="A396" s="186" t="s">
        <v>34</v>
      </c>
      <c r="B396" s="182" t="s">
        <v>55</v>
      </c>
      <c r="C396" s="182" t="s">
        <v>55</v>
      </c>
      <c r="D396" s="183" t="s">
        <v>326</v>
      </c>
      <c r="E396" s="183">
        <v>600</v>
      </c>
      <c r="F396" s="184">
        <v>2404</v>
      </c>
      <c r="G396" s="184">
        <v>2404</v>
      </c>
    </row>
    <row r="397" spans="1:7" ht="13.5" hidden="1" thickBot="1" x14ac:dyDescent="0.25">
      <c r="A397" s="181" t="s">
        <v>327</v>
      </c>
      <c r="B397" s="182" t="s">
        <v>55</v>
      </c>
      <c r="C397" s="182" t="s">
        <v>55</v>
      </c>
      <c r="D397" s="183" t="s">
        <v>10</v>
      </c>
      <c r="E397" s="183"/>
      <c r="F397" s="184">
        <f>F398</f>
        <v>0</v>
      </c>
      <c r="G397" s="184">
        <f>G398</f>
        <v>0</v>
      </c>
    </row>
    <row r="398" spans="1:7" ht="39" hidden="1" thickBot="1" x14ac:dyDescent="0.25">
      <c r="A398" s="186" t="s">
        <v>527</v>
      </c>
      <c r="B398" s="182" t="s">
        <v>55</v>
      </c>
      <c r="C398" s="182" t="s">
        <v>55</v>
      </c>
      <c r="D398" s="183" t="s">
        <v>10</v>
      </c>
      <c r="E398" s="183">
        <v>600</v>
      </c>
      <c r="F398" s="184">
        <v>0</v>
      </c>
      <c r="G398" s="184">
        <v>0</v>
      </c>
    </row>
    <row r="399" spans="1:7" ht="13.5" thickBot="1" x14ac:dyDescent="0.25">
      <c r="A399" s="187" t="s">
        <v>43</v>
      </c>
      <c r="B399" s="178" t="s">
        <v>55</v>
      </c>
      <c r="C399" s="178" t="s">
        <v>57</v>
      </c>
      <c r="D399" s="179"/>
      <c r="E399" s="179"/>
      <c r="F399" s="180">
        <f>F400</f>
        <v>6385.1</v>
      </c>
      <c r="G399" s="180">
        <f>G400</f>
        <v>6118.7</v>
      </c>
    </row>
    <row r="400" spans="1:7" ht="51.75" thickBot="1" x14ac:dyDescent="0.25">
      <c r="A400" s="185" t="s">
        <v>167</v>
      </c>
      <c r="B400" s="182" t="s">
        <v>55</v>
      </c>
      <c r="C400" s="182" t="s">
        <v>57</v>
      </c>
      <c r="D400" s="183" t="s">
        <v>91</v>
      </c>
      <c r="E400" s="183"/>
      <c r="F400" s="184">
        <f>F401+F405+F408</f>
        <v>6385.1</v>
      </c>
      <c r="G400" s="184">
        <f>G401+G405+G408</f>
        <v>6118.7</v>
      </c>
    </row>
    <row r="401" spans="1:7" ht="26.25" thickBot="1" x14ac:dyDescent="0.25">
      <c r="A401" s="177" t="s">
        <v>317</v>
      </c>
      <c r="B401" s="178" t="s">
        <v>55</v>
      </c>
      <c r="C401" s="178" t="s">
        <v>57</v>
      </c>
      <c r="D401" s="179" t="s">
        <v>95</v>
      </c>
      <c r="E401" s="179"/>
      <c r="F401" s="180">
        <f t="shared" ref="F401:G403" si="18">F402</f>
        <v>977</v>
      </c>
      <c r="G401" s="180">
        <f t="shared" si="18"/>
        <v>977</v>
      </c>
    </row>
    <row r="402" spans="1:7" ht="13.5" thickBot="1" x14ac:dyDescent="0.25">
      <c r="A402" s="185" t="s">
        <v>414</v>
      </c>
      <c r="B402" s="182" t="s">
        <v>55</v>
      </c>
      <c r="C402" s="182" t="s">
        <v>57</v>
      </c>
      <c r="D402" s="183" t="s">
        <v>75</v>
      </c>
      <c r="E402" s="183"/>
      <c r="F402" s="184">
        <f t="shared" si="18"/>
        <v>977</v>
      </c>
      <c r="G402" s="184">
        <f t="shared" si="18"/>
        <v>977</v>
      </c>
    </row>
    <row r="403" spans="1:7" ht="64.5" thickBot="1" x14ac:dyDescent="0.25">
      <c r="A403" s="185" t="s">
        <v>436</v>
      </c>
      <c r="B403" s="182" t="s">
        <v>55</v>
      </c>
      <c r="C403" s="182" t="s">
        <v>57</v>
      </c>
      <c r="D403" s="183" t="s">
        <v>119</v>
      </c>
      <c r="E403" s="183"/>
      <c r="F403" s="184">
        <f t="shared" si="18"/>
        <v>977</v>
      </c>
      <c r="G403" s="184">
        <f t="shared" si="18"/>
        <v>977</v>
      </c>
    </row>
    <row r="404" spans="1:7" ht="26.25" thickBot="1" x14ac:dyDescent="0.25">
      <c r="A404" s="186" t="s">
        <v>134</v>
      </c>
      <c r="B404" s="182" t="s">
        <v>55</v>
      </c>
      <c r="C404" s="182" t="s">
        <v>57</v>
      </c>
      <c r="D404" s="183" t="s">
        <v>119</v>
      </c>
      <c r="E404" s="183">
        <v>200</v>
      </c>
      <c r="F404" s="184">
        <v>977</v>
      </c>
      <c r="G404" s="184">
        <v>977</v>
      </c>
    </row>
    <row r="405" spans="1:7" ht="26.25" thickBot="1" x14ac:dyDescent="0.25">
      <c r="A405" s="187" t="s">
        <v>438</v>
      </c>
      <c r="B405" s="178" t="s">
        <v>55</v>
      </c>
      <c r="C405" s="178" t="s">
        <v>57</v>
      </c>
      <c r="D405" s="179" t="s">
        <v>439</v>
      </c>
      <c r="E405" s="179"/>
      <c r="F405" s="180">
        <f>F406</f>
        <v>266.39999999999998</v>
      </c>
      <c r="G405" s="180">
        <f>G406</f>
        <v>0</v>
      </c>
    </row>
    <row r="406" spans="1:7" ht="26.25" thickBot="1" x14ac:dyDescent="0.25">
      <c r="A406" s="181" t="s">
        <v>440</v>
      </c>
      <c r="B406" s="182" t="s">
        <v>55</v>
      </c>
      <c r="C406" s="182" t="s">
        <v>57</v>
      </c>
      <c r="D406" s="183" t="s">
        <v>441</v>
      </c>
      <c r="E406" s="183"/>
      <c r="F406" s="184">
        <f>F407</f>
        <v>266.39999999999998</v>
      </c>
      <c r="G406" s="184">
        <f>G407</f>
        <v>0</v>
      </c>
    </row>
    <row r="407" spans="1:7" ht="26.25" thickBot="1" x14ac:dyDescent="0.25">
      <c r="A407" s="186" t="s">
        <v>34</v>
      </c>
      <c r="B407" s="182" t="s">
        <v>55</v>
      </c>
      <c r="C407" s="182" t="s">
        <v>57</v>
      </c>
      <c r="D407" s="183" t="s">
        <v>441</v>
      </c>
      <c r="E407" s="183">
        <v>600</v>
      </c>
      <c r="F407" s="184">
        <v>266.39999999999998</v>
      </c>
      <c r="G407" s="184">
        <v>0</v>
      </c>
    </row>
    <row r="408" spans="1:7" ht="39" thickBot="1" x14ac:dyDescent="0.25">
      <c r="A408" s="187" t="s">
        <v>442</v>
      </c>
      <c r="B408" s="178" t="s">
        <v>55</v>
      </c>
      <c r="C408" s="178" t="s">
        <v>57</v>
      </c>
      <c r="D408" s="179" t="s">
        <v>443</v>
      </c>
      <c r="E408" s="179"/>
      <c r="F408" s="180">
        <f>F409</f>
        <v>5141.7</v>
      </c>
      <c r="G408" s="180">
        <f>G409</f>
        <v>5141.7</v>
      </c>
    </row>
    <row r="409" spans="1:7" ht="26.25" thickBot="1" x14ac:dyDescent="0.25">
      <c r="A409" s="181" t="s">
        <v>444</v>
      </c>
      <c r="B409" s="182" t="s">
        <v>55</v>
      </c>
      <c r="C409" s="182" t="s">
        <v>57</v>
      </c>
      <c r="D409" s="183" t="s">
        <v>445</v>
      </c>
      <c r="E409" s="183"/>
      <c r="F409" s="184">
        <f>F410</f>
        <v>5141.7</v>
      </c>
      <c r="G409" s="184">
        <f>G410</f>
        <v>5141.7</v>
      </c>
    </row>
    <row r="410" spans="1:7" ht="26.25" thickBot="1" x14ac:dyDescent="0.25">
      <c r="A410" s="181" t="s">
        <v>156</v>
      </c>
      <c r="B410" s="182" t="s">
        <v>55</v>
      </c>
      <c r="C410" s="182" t="s">
        <v>57</v>
      </c>
      <c r="D410" s="183" t="s">
        <v>446</v>
      </c>
      <c r="E410" s="183"/>
      <c r="F410" s="184">
        <f>F411+F412+F413</f>
        <v>5141.7</v>
      </c>
      <c r="G410" s="184">
        <f>G411+G412+G413</f>
        <v>5141.7</v>
      </c>
    </row>
    <row r="411" spans="1:7" ht="64.5" thickBot="1" x14ac:dyDescent="0.25">
      <c r="A411" s="186" t="s">
        <v>25</v>
      </c>
      <c r="B411" s="182" t="s">
        <v>55</v>
      </c>
      <c r="C411" s="182" t="s">
        <v>57</v>
      </c>
      <c r="D411" s="183" t="s">
        <v>446</v>
      </c>
      <c r="E411" s="183">
        <v>100</v>
      </c>
      <c r="F411" s="184">
        <v>4275.2</v>
      </c>
      <c r="G411" s="184">
        <v>4275.2</v>
      </c>
    </row>
    <row r="412" spans="1:7" ht="26.25" thickBot="1" x14ac:dyDescent="0.25">
      <c r="A412" s="186" t="s">
        <v>134</v>
      </c>
      <c r="B412" s="182" t="s">
        <v>55</v>
      </c>
      <c r="C412" s="182" t="s">
        <v>57</v>
      </c>
      <c r="D412" s="183" t="s">
        <v>446</v>
      </c>
      <c r="E412" s="183">
        <v>200</v>
      </c>
      <c r="F412" s="184">
        <v>836</v>
      </c>
      <c r="G412" s="184">
        <v>836</v>
      </c>
    </row>
    <row r="413" spans="1:7" ht="13.5" thickBot="1" x14ac:dyDescent="0.25">
      <c r="A413" s="186" t="s">
        <v>113</v>
      </c>
      <c r="B413" s="182" t="s">
        <v>55</v>
      </c>
      <c r="C413" s="182" t="s">
        <v>57</v>
      </c>
      <c r="D413" s="183" t="s">
        <v>446</v>
      </c>
      <c r="E413" s="183">
        <v>800</v>
      </c>
      <c r="F413" s="184">
        <v>30.5</v>
      </c>
      <c r="G413" s="184">
        <v>30.5</v>
      </c>
    </row>
    <row r="414" spans="1:7" ht="16.5" thickBot="1" x14ac:dyDescent="0.25">
      <c r="A414" s="194" t="s">
        <v>328</v>
      </c>
      <c r="B414" s="173" t="s">
        <v>56</v>
      </c>
      <c r="C414" s="173"/>
      <c r="D414" s="174"/>
      <c r="E414" s="174"/>
      <c r="F414" s="176">
        <f>F415</f>
        <v>50370.3</v>
      </c>
      <c r="G414" s="176">
        <f>G415</f>
        <v>65757.400000000009</v>
      </c>
    </row>
    <row r="415" spans="1:7" ht="13.5" thickBot="1" x14ac:dyDescent="0.25">
      <c r="A415" s="187" t="s">
        <v>82</v>
      </c>
      <c r="B415" s="178" t="s">
        <v>56</v>
      </c>
      <c r="C415" s="178" t="s">
        <v>50</v>
      </c>
      <c r="D415" s="179"/>
      <c r="E415" s="179"/>
      <c r="F415" s="180">
        <f>F416+F446</f>
        <v>50370.3</v>
      </c>
      <c r="G415" s="180">
        <f>G416+G446</f>
        <v>65757.400000000009</v>
      </c>
    </row>
    <row r="416" spans="1:7" ht="26.25" thickBot="1" x14ac:dyDescent="0.25">
      <c r="A416" s="181" t="s">
        <v>175</v>
      </c>
      <c r="B416" s="182" t="s">
        <v>56</v>
      </c>
      <c r="C416" s="182" t="s">
        <v>50</v>
      </c>
      <c r="D416" s="183" t="s">
        <v>104</v>
      </c>
      <c r="E416" s="183"/>
      <c r="F416" s="184">
        <f>F417</f>
        <v>50370.3</v>
      </c>
      <c r="G416" s="184">
        <f>G417</f>
        <v>65757.400000000009</v>
      </c>
    </row>
    <row r="417" spans="1:7" ht="26.25" thickBot="1" x14ac:dyDescent="0.25">
      <c r="A417" s="185" t="s">
        <v>176</v>
      </c>
      <c r="B417" s="182" t="s">
        <v>56</v>
      </c>
      <c r="C417" s="182" t="s">
        <v>50</v>
      </c>
      <c r="D417" s="183" t="s">
        <v>36</v>
      </c>
      <c r="E417" s="183"/>
      <c r="F417" s="184">
        <f>F418+F431+F440+F444</f>
        <v>50370.3</v>
      </c>
      <c r="G417" s="184">
        <f>G418+G431+G440+G444+G451</f>
        <v>65757.400000000009</v>
      </c>
    </row>
    <row r="418" spans="1:7" ht="13.5" thickBot="1" x14ac:dyDescent="0.25">
      <c r="A418" s="177" t="s">
        <v>329</v>
      </c>
      <c r="B418" s="178" t="s">
        <v>56</v>
      </c>
      <c r="C418" s="178" t="s">
        <v>50</v>
      </c>
      <c r="D418" s="179" t="s">
        <v>37</v>
      </c>
      <c r="E418" s="179"/>
      <c r="F418" s="180">
        <f>F419+F421+F423+F425+F427+F429</f>
        <v>21060.400000000001</v>
      </c>
      <c r="G418" s="180">
        <f>G419+G421+G423+G425+G427+G429</f>
        <v>21175.399999999998</v>
      </c>
    </row>
    <row r="419" spans="1:7" ht="39" thickBot="1" x14ac:dyDescent="0.25">
      <c r="A419" s="185" t="s">
        <v>330</v>
      </c>
      <c r="B419" s="182" t="s">
        <v>56</v>
      </c>
      <c r="C419" s="182" t="s">
        <v>50</v>
      </c>
      <c r="D419" s="183" t="s">
        <v>71</v>
      </c>
      <c r="E419" s="183"/>
      <c r="F419" s="184">
        <f>F420</f>
        <v>14859.9</v>
      </c>
      <c r="G419" s="184">
        <f>G420</f>
        <v>14859.9</v>
      </c>
    </row>
    <row r="420" spans="1:7" ht="26.25" thickBot="1" x14ac:dyDescent="0.25">
      <c r="A420" s="186" t="s">
        <v>34</v>
      </c>
      <c r="B420" s="182" t="s">
        <v>56</v>
      </c>
      <c r="C420" s="182" t="s">
        <v>50</v>
      </c>
      <c r="D420" s="183" t="s">
        <v>71</v>
      </c>
      <c r="E420" s="183">
        <v>600</v>
      </c>
      <c r="F420" s="184">
        <v>14859.9</v>
      </c>
      <c r="G420" s="184">
        <v>14859.9</v>
      </c>
    </row>
    <row r="421" spans="1:7" ht="13.5" thickBot="1" x14ac:dyDescent="0.25">
      <c r="A421" s="181" t="s">
        <v>331</v>
      </c>
      <c r="B421" s="182" t="s">
        <v>56</v>
      </c>
      <c r="C421" s="182" t="s">
        <v>50</v>
      </c>
      <c r="D421" s="183" t="s">
        <v>332</v>
      </c>
      <c r="E421" s="183"/>
      <c r="F421" s="184">
        <f>F422</f>
        <v>570</v>
      </c>
      <c r="G421" s="184">
        <f>G422</f>
        <v>0</v>
      </c>
    </row>
    <row r="422" spans="1:7" ht="26.25" thickBot="1" x14ac:dyDescent="0.25">
      <c r="A422" s="186" t="s">
        <v>34</v>
      </c>
      <c r="B422" s="182" t="s">
        <v>56</v>
      </c>
      <c r="C422" s="182" t="s">
        <v>50</v>
      </c>
      <c r="D422" s="183" t="s">
        <v>332</v>
      </c>
      <c r="E422" s="183">
        <v>600</v>
      </c>
      <c r="F422" s="184">
        <v>570</v>
      </c>
      <c r="G422" s="184">
        <v>0</v>
      </c>
    </row>
    <row r="423" spans="1:7" ht="39" thickBot="1" x14ac:dyDescent="0.25">
      <c r="A423" s="181" t="s">
        <v>333</v>
      </c>
      <c r="B423" s="182" t="s">
        <v>56</v>
      </c>
      <c r="C423" s="182" t="s">
        <v>50</v>
      </c>
      <c r="D423" s="183" t="s">
        <v>334</v>
      </c>
      <c r="E423" s="183"/>
      <c r="F423" s="184">
        <f>F424</f>
        <v>980</v>
      </c>
      <c r="G423" s="184">
        <f>G424</f>
        <v>0</v>
      </c>
    </row>
    <row r="424" spans="1:7" ht="25.5" customHeight="1" thickBot="1" x14ac:dyDescent="0.25">
      <c r="A424" s="186" t="s">
        <v>34</v>
      </c>
      <c r="B424" s="182" t="s">
        <v>56</v>
      </c>
      <c r="C424" s="182" t="s">
        <v>50</v>
      </c>
      <c r="D424" s="183" t="s">
        <v>334</v>
      </c>
      <c r="E424" s="183">
        <v>600</v>
      </c>
      <c r="F424" s="184">
        <v>980</v>
      </c>
      <c r="G424" s="184">
        <v>0</v>
      </c>
    </row>
    <row r="425" spans="1:7" ht="26.25" hidden="1" thickBot="1" x14ac:dyDescent="0.25">
      <c r="A425" s="195" t="s">
        <v>335</v>
      </c>
      <c r="B425" s="196" t="s">
        <v>56</v>
      </c>
      <c r="C425" s="196" t="s">
        <v>50</v>
      </c>
      <c r="D425" s="197" t="s">
        <v>336</v>
      </c>
      <c r="E425" s="198"/>
      <c r="F425" s="199">
        <f>F426</f>
        <v>0</v>
      </c>
      <c r="G425" s="199">
        <f>G426</f>
        <v>0</v>
      </c>
    </row>
    <row r="426" spans="1:7" ht="26.25" hidden="1" thickBot="1" x14ac:dyDescent="0.25">
      <c r="A426" s="206" t="s">
        <v>34</v>
      </c>
      <c r="B426" s="196" t="s">
        <v>56</v>
      </c>
      <c r="C426" s="196" t="s">
        <v>50</v>
      </c>
      <c r="D426" s="197" t="s">
        <v>336</v>
      </c>
      <c r="E426" s="198">
        <v>600</v>
      </c>
      <c r="F426" s="199">
        <v>0</v>
      </c>
      <c r="G426" s="199">
        <v>0</v>
      </c>
    </row>
    <row r="427" spans="1:7" ht="51.75" thickBot="1" x14ac:dyDescent="0.25">
      <c r="A427" s="185" t="s">
        <v>337</v>
      </c>
      <c r="B427" s="182" t="s">
        <v>56</v>
      </c>
      <c r="C427" s="182" t="s">
        <v>50</v>
      </c>
      <c r="D427" s="183" t="s">
        <v>338</v>
      </c>
      <c r="E427" s="183"/>
      <c r="F427" s="184">
        <f>F428</f>
        <v>242.8</v>
      </c>
      <c r="G427" s="184">
        <f>G428</f>
        <v>242.8</v>
      </c>
    </row>
    <row r="428" spans="1:7" ht="26.25" thickBot="1" x14ac:dyDescent="0.25">
      <c r="A428" s="186" t="s">
        <v>34</v>
      </c>
      <c r="B428" s="182" t="s">
        <v>56</v>
      </c>
      <c r="C428" s="182" t="s">
        <v>50</v>
      </c>
      <c r="D428" s="183" t="s">
        <v>338</v>
      </c>
      <c r="E428" s="183">
        <v>600</v>
      </c>
      <c r="F428" s="184">
        <v>242.8</v>
      </c>
      <c r="G428" s="184">
        <v>242.8</v>
      </c>
    </row>
    <row r="429" spans="1:7" ht="26.25" thickBot="1" x14ac:dyDescent="0.25">
      <c r="A429" s="181" t="s">
        <v>339</v>
      </c>
      <c r="B429" s="182" t="s">
        <v>56</v>
      </c>
      <c r="C429" s="182" t="s">
        <v>50</v>
      </c>
      <c r="D429" s="183" t="s">
        <v>340</v>
      </c>
      <c r="E429" s="183"/>
      <c r="F429" s="184">
        <f>F430</f>
        <v>4407.7</v>
      </c>
      <c r="G429" s="184">
        <f>G430</f>
        <v>6072.7</v>
      </c>
    </row>
    <row r="430" spans="1:7" ht="26.25" thickBot="1" x14ac:dyDescent="0.25">
      <c r="A430" s="186" t="s">
        <v>34</v>
      </c>
      <c r="B430" s="182" t="s">
        <v>56</v>
      </c>
      <c r="C430" s="182" t="s">
        <v>50</v>
      </c>
      <c r="D430" s="183" t="s">
        <v>340</v>
      </c>
      <c r="E430" s="183">
        <v>600</v>
      </c>
      <c r="F430" s="184">
        <v>4407.7</v>
      </c>
      <c r="G430" s="184">
        <v>6072.7</v>
      </c>
    </row>
    <row r="431" spans="1:7" ht="26.25" thickBot="1" x14ac:dyDescent="0.25">
      <c r="A431" s="177" t="s">
        <v>341</v>
      </c>
      <c r="B431" s="178" t="s">
        <v>56</v>
      </c>
      <c r="C431" s="178" t="s">
        <v>50</v>
      </c>
      <c r="D431" s="179" t="s">
        <v>105</v>
      </c>
      <c r="E431" s="179"/>
      <c r="F431" s="180">
        <f>F432+F434+F436+F438</f>
        <v>29309.9</v>
      </c>
      <c r="G431" s="180">
        <f>G432+G434+G436+G438</f>
        <v>30974.9</v>
      </c>
    </row>
    <row r="432" spans="1:7" ht="51.75" thickBot="1" x14ac:dyDescent="0.25">
      <c r="A432" s="185" t="s">
        <v>342</v>
      </c>
      <c r="B432" s="182" t="s">
        <v>56</v>
      </c>
      <c r="C432" s="182" t="s">
        <v>50</v>
      </c>
      <c r="D432" s="183" t="s">
        <v>70</v>
      </c>
      <c r="E432" s="183"/>
      <c r="F432" s="184">
        <f>F433</f>
        <v>24676.7</v>
      </c>
      <c r="G432" s="184">
        <f>G433</f>
        <v>24676.7</v>
      </c>
    </row>
    <row r="433" spans="1:7" ht="26.25" thickBot="1" x14ac:dyDescent="0.25">
      <c r="A433" s="186" t="s">
        <v>34</v>
      </c>
      <c r="B433" s="182" t="s">
        <v>56</v>
      </c>
      <c r="C433" s="182" t="s">
        <v>50</v>
      </c>
      <c r="D433" s="183" t="s">
        <v>70</v>
      </c>
      <c r="E433" s="183">
        <v>600</v>
      </c>
      <c r="F433" s="184">
        <v>24676.7</v>
      </c>
      <c r="G433" s="184">
        <v>24676.7</v>
      </c>
    </row>
    <row r="434" spans="1:7" ht="39" hidden="1" thickBot="1" x14ac:dyDescent="0.25">
      <c r="A434" s="195" t="s">
        <v>343</v>
      </c>
      <c r="B434" s="196" t="s">
        <v>56</v>
      </c>
      <c r="C434" s="196" t="s">
        <v>50</v>
      </c>
      <c r="D434" s="197" t="s">
        <v>528</v>
      </c>
      <c r="E434" s="198"/>
      <c r="F434" s="199">
        <f>F435</f>
        <v>0</v>
      </c>
      <c r="G434" s="199">
        <f>G435</f>
        <v>0</v>
      </c>
    </row>
    <row r="435" spans="1:7" ht="26.25" hidden="1" thickBot="1" x14ac:dyDescent="0.25">
      <c r="A435" s="206" t="s">
        <v>34</v>
      </c>
      <c r="B435" s="196" t="s">
        <v>56</v>
      </c>
      <c r="C435" s="196" t="s">
        <v>50</v>
      </c>
      <c r="D435" s="197" t="s">
        <v>528</v>
      </c>
      <c r="E435" s="198">
        <v>600</v>
      </c>
      <c r="F435" s="199">
        <v>0</v>
      </c>
      <c r="G435" s="199">
        <v>0</v>
      </c>
    </row>
    <row r="436" spans="1:7" ht="64.5" thickBot="1" x14ac:dyDescent="0.25">
      <c r="A436" s="181" t="s">
        <v>344</v>
      </c>
      <c r="B436" s="182" t="s">
        <v>56</v>
      </c>
      <c r="C436" s="182" t="s">
        <v>50</v>
      </c>
      <c r="D436" s="183" t="s">
        <v>345</v>
      </c>
      <c r="E436" s="183"/>
      <c r="F436" s="184">
        <f>F437</f>
        <v>225.4</v>
      </c>
      <c r="G436" s="184">
        <f>G437</f>
        <v>225.4</v>
      </c>
    </row>
    <row r="437" spans="1:7" ht="26.25" thickBot="1" x14ac:dyDescent="0.25">
      <c r="A437" s="186" t="s">
        <v>34</v>
      </c>
      <c r="B437" s="182" t="s">
        <v>56</v>
      </c>
      <c r="C437" s="182" t="s">
        <v>50</v>
      </c>
      <c r="D437" s="183" t="s">
        <v>345</v>
      </c>
      <c r="E437" s="183">
        <v>600</v>
      </c>
      <c r="F437" s="184">
        <v>225.4</v>
      </c>
      <c r="G437" s="184">
        <v>225.4</v>
      </c>
    </row>
    <row r="438" spans="1:7" ht="26.25" thickBot="1" x14ac:dyDescent="0.25">
      <c r="A438" s="181" t="s">
        <v>339</v>
      </c>
      <c r="B438" s="182" t="s">
        <v>56</v>
      </c>
      <c r="C438" s="182" t="s">
        <v>50</v>
      </c>
      <c r="D438" s="183" t="s">
        <v>346</v>
      </c>
      <c r="E438" s="183"/>
      <c r="F438" s="184">
        <f>F439</f>
        <v>4407.8</v>
      </c>
      <c r="G438" s="184">
        <f>G439</f>
        <v>6072.8</v>
      </c>
    </row>
    <row r="439" spans="1:7" ht="25.5" customHeight="1" thickBot="1" x14ac:dyDescent="0.25">
      <c r="A439" s="186" t="s">
        <v>34</v>
      </c>
      <c r="B439" s="182" t="s">
        <v>56</v>
      </c>
      <c r="C439" s="182" t="s">
        <v>50</v>
      </c>
      <c r="D439" s="183" t="s">
        <v>346</v>
      </c>
      <c r="E439" s="183">
        <v>600</v>
      </c>
      <c r="F439" s="184">
        <v>4407.8</v>
      </c>
      <c r="G439" s="184">
        <v>6072.8</v>
      </c>
    </row>
    <row r="440" spans="1:7" ht="39" hidden="1" thickBot="1" x14ac:dyDescent="0.25">
      <c r="A440" s="185" t="s">
        <v>347</v>
      </c>
      <c r="B440" s="182" t="s">
        <v>56</v>
      </c>
      <c r="C440" s="182" t="s">
        <v>50</v>
      </c>
      <c r="D440" s="183" t="s">
        <v>348</v>
      </c>
      <c r="E440" s="183"/>
      <c r="F440" s="184">
        <f>F441</f>
        <v>0</v>
      </c>
      <c r="G440" s="184">
        <f>G441</f>
        <v>0</v>
      </c>
    </row>
    <row r="441" spans="1:7" ht="13.5" hidden="1" thickBot="1" x14ac:dyDescent="0.25">
      <c r="A441" s="185" t="s">
        <v>349</v>
      </c>
      <c r="B441" s="182" t="s">
        <v>56</v>
      </c>
      <c r="C441" s="182" t="s">
        <v>50</v>
      </c>
      <c r="D441" s="183" t="s">
        <v>350</v>
      </c>
      <c r="E441" s="183"/>
      <c r="F441" s="184">
        <f>F442</f>
        <v>0</v>
      </c>
      <c r="G441" s="184">
        <f>G442</f>
        <v>0</v>
      </c>
    </row>
    <row r="442" spans="1:7" ht="26.25" hidden="1" thickBot="1" x14ac:dyDescent="0.25">
      <c r="A442" s="186" t="s">
        <v>34</v>
      </c>
      <c r="B442" s="182" t="s">
        <v>56</v>
      </c>
      <c r="C442" s="182" t="s">
        <v>50</v>
      </c>
      <c r="D442" s="183" t="s">
        <v>350</v>
      </c>
      <c r="E442" s="183">
        <v>600</v>
      </c>
      <c r="F442" s="184">
        <v>0</v>
      </c>
      <c r="G442" s="184">
        <v>0</v>
      </c>
    </row>
    <row r="443" spans="1:7" ht="26.25" hidden="1" thickBot="1" x14ac:dyDescent="0.25">
      <c r="A443" s="181" t="s">
        <v>351</v>
      </c>
      <c r="B443" s="182" t="s">
        <v>56</v>
      </c>
      <c r="C443" s="182" t="s">
        <v>50</v>
      </c>
      <c r="D443" s="183" t="s">
        <v>352</v>
      </c>
      <c r="E443" s="183"/>
      <c r="F443" s="184">
        <f>F444</f>
        <v>0</v>
      </c>
      <c r="G443" s="184">
        <f>G444</f>
        <v>0</v>
      </c>
    </row>
    <row r="444" spans="1:7" ht="26.25" hidden="1" thickBot="1" x14ac:dyDescent="0.25">
      <c r="A444" s="181" t="s">
        <v>353</v>
      </c>
      <c r="B444" s="182" t="s">
        <v>56</v>
      </c>
      <c r="C444" s="182" t="s">
        <v>50</v>
      </c>
      <c r="D444" s="183" t="s">
        <v>354</v>
      </c>
      <c r="E444" s="183"/>
      <c r="F444" s="184">
        <f>F445</f>
        <v>0</v>
      </c>
      <c r="G444" s="184">
        <f>G445</f>
        <v>0</v>
      </c>
    </row>
    <row r="445" spans="1:7" ht="26.25" hidden="1" thickBot="1" x14ac:dyDescent="0.25">
      <c r="A445" s="186" t="s">
        <v>34</v>
      </c>
      <c r="B445" s="182" t="s">
        <v>56</v>
      </c>
      <c r="C445" s="182" t="s">
        <v>50</v>
      </c>
      <c r="D445" s="183" t="s">
        <v>354</v>
      </c>
      <c r="E445" s="183">
        <v>600</v>
      </c>
      <c r="F445" s="184">
        <v>0</v>
      </c>
      <c r="G445" s="184">
        <v>0</v>
      </c>
    </row>
    <row r="446" spans="1:7" ht="51.75" hidden="1" thickBot="1" x14ac:dyDescent="0.25">
      <c r="A446" s="181" t="s">
        <v>181</v>
      </c>
      <c r="B446" s="182" t="s">
        <v>56</v>
      </c>
      <c r="C446" s="182" t="s">
        <v>50</v>
      </c>
      <c r="D446" s="183" t="s">
        <v>116</v>
      </c>
      <c r="E446" s="183"/>
      <c r="F446" s="184">
        <f t="shared" ref="F446:G449" si="19">F447</f>
        <v>0</v>
      </c>
      <c r="G446" s="184">
        <f t="shared" si="19"/>
        <v>0</v>
      </c>
    </row>
    <row r="447" spans="1:7" ht="26.25" hidden="1" thickBot="1" x14ac:dyDescent="0.25">
      <c r="A447" s="181" t="s">
        <v>355</v>
      </c>
      <c r="B447" s="182" t="s">
        <v>56</v>
      </c>
      <c r="C447" s="182" t="s">
        <v>50</v>
      </c>
      <c r="D447" s="183" t="s">
        <v>67</v>
      </c>
      <c r="E447" s="183"/>
      <c r="F447" s="184">
        <f t="shared" si="19"/>
        <v>0</v>
      </c>
      <c r="G447" s="184">
        <f t="shared" si="19"/>
        <v>0</v>
      </c>
    </row>
    <row r="448" spans="1:7" ht="26.25" hidden="1" thickBot="1" x14ac:dyDescent="0.25">
      <c r="A448" s="181" t="s">
        <v>356</v>
      </c>
      <c r="B448" s="182" t="s">
        <v>56</v>
      </c>
      <c r="C448" s="182" t="s">
        <v>50</v>
      </c>
      <c r="D448" s="183" t="s">
        <v>68</v>
      </c>
      <c r="E448" s="183"/>
      <c r="F448" s="184">
        <f t="shared" si="19"/>
        <v>0</v>
      </c>
      <c r="G448" s="184">
        <f t="shared" si="19"/>
        <v>0</v>
      </c>
    </row>
    <row r="449" spans="1:7" ht="26.25" hidden="1" thickBot="1" x14ac:dyDescent="0.25">
      <c r="A449" s="181" t="s">
        <v>357</v>
      </c>
      <c r="B449" s="182" t="s">
        <v>56</v>
      </c>
      <c r="C449" s="182" t="s">
        <v>50</v>
      </c>
      <c r="D449" s="183" t="s">
        <v>358</v>
      </c>
      <c r="E449" s="183"/>
      <c r="F449" s="184">
        <f t="shared" si="19"/>
        <v>0</v>
      </c>
      <c r="G449" s="184">
        <f t="shared" si="19"/>
        <v>0</v>
      </c>
    </row>
    <row r="450" spans="1:7" ht="26.25" hidden="1" thickBot="1" x14ac:dyDescent="0.25">
      <c r="A450" s="186" t="s">
        <v>134</v>
      </c>
      <c r="B450" s="182" t="s">
        <v>56</v>
      </c>
      <c r="C450" s="182" t="s">
        <v>50</v>
      </c>
      <c r="D450" s="183" t="s">
        <v>358</v>
      </c>
      <c r="E450" s="183">
        <v>200</v>
      </c>
      <c r="F450" s="184">
        <v>0</v>
      </c>
      <c r="G450" s="184">
        <v>0</v>
      </c>
    </row>
    <row r="451" spans="1:7" ht="26.25" thickBot="1" x14ac:dyDescent="0.25">
      <c r="A451" s="393" t="s">
        <v>565</v>
      </c>
      <c r="B451" s="378" t="s">
        <v>56</v>
      </c>
      <c r="C451" s="378" t="s">
        <v>50</v>
      </c>
      <c r="D451" s="379" t="s">
        <v>566</v>
      </c>
      <c r="E451" s="379"/>
      <c r="F451" s="180">
        <f>F452</f>
        <v>0</v>
      </c>
      <c r="G451" s="180">
        <f>G452</f>
        <v>13607.1</v>
      </c>
    </row>
    <row r="452" spans="1:7" ht="13.5" thickBot="1" x14ac:dyDescent="0.25">
      <c r="A452" s="394" t="s">
        <v>567</v>
      </c>
      <c r="B452" s="411" t="s">
        <v>56</v>
      </c>
      <c r="C452" s="411" t="s">
        <v>50</v>
      </c>
      <c r="D452" s="390" t="s">
        <v>568</v>
      </c>
      <c r="E452" s="390"/>
      <c r="F452" s="184">
        <f>F453</f>
        <v>0</v>
      </c>
      <c r="G452" s="184">
        <f>G453</f>
        <v>13607.1</v>
      </c>
    </row>
    <row r="453" spans="1:7" ht="26.25" thickBot="1" x14ac:dyDescent="0.25">
      <c r="A453" s="462" t="s">
        <v>134</v>
      </c>
      <c r="B453" s="411" t="s">
        <v>56</v>
      </c>
      <c r="C453" s="411" t="s">
        <v>50</v>
      </c>
      <c r="D453" s="390" t="s">
        <v>568</v>
      </c>
      <c r="E453" s="390">
        <v>200</v>
      </c>
      <c r="F453" s="184">
        <v>0</v>
      </c>
      <c r="G453" s="184">
        <v>13607.1</v>
      </c>
    </row>
    <row r="454" spans="1:7" ht="16.5" thickBot="1" x14ac:dyDescent="0.25">
      <c r="A454" s="233" t="s">
        <v>359</v>
      </c>
      <c r="B454" s="173" t="s">
        <v>58</v>
      </c>
      <c r="C454" s="173"/>
      <c r="D454" s="174"/>
      <c r="E454" s="174"/>
      <c r="F454" s="176">
        <f>F455+F463+F469</f>
        <v>12517.699999999999</v>
      </c>
      <c r="G454" s="176">
        <f>G455+G463+G469</f>
        <v>12517.699999999999</v>
      </c>
    </row>
    <row r="455" spans="1:7" ht="13.5" thickBot="1" x14ac:dyDescent="0.25">
      <c r="A455" s="177" t="s">
        <v>44</v>
      </c>
      <c r="B455" s="178">
        <v>10</v>
      </c>
      <c r="C455" s="178" t="s">
        <v>50</v>
      </c>
      <c r="D455" s="179"/>
      <c r="E455" s="179"/>
      <c r="F455" s="180">
        <f t="shared" ref="F455:G457" si="20">F456</f>
        <v>2539.2999999999997</v>
      </c>
      <c r="G455" s="180">
        <f t="shared" si="20"/>
        <v>2539.2999999999997</v>
      </c>
    </row>
    <row r="456" spans="1:7" ht="64.5" thickBot="1" x14ac:dyDescent="0.25">
      <c r="A456" s="181" t="s">
        <v>150</v>
      </c>
      <c r="B456" s="182">
        <v>10</v>
      </c>
      <c r="C456" s="182" t="s">
        <v>50</v>
      </c>
      <c r="D456" s="183" t="s">
        <v>151</v>
      </c>
      <c r="E456" s="183"/>
      <c r="F456" s="184">
        <f t="shared" si="20"/>
        <v>2539.2999999999997</v>
      </c>
      <c r="G456" s="184">
        <f t="shared" si="20"/>
        <v>2539.2999999999997</v>
      </c>
    </row>
    <row r="457" spans="1:7" ht="39" thickBot="1" x14ac:dyDescent="0.25">
      <c r="A457" s="181" t="s">
        <v>360</v>
      </c>
      <c r="B457" s="182">
        <v>10</v>
      </c>
      <c r="C457" s="182" t="s">
        <v>50</v>
      </c>
      <c r="D457" s="183" t="s">
        <v>361</v>
      </c>
      <c r="E457" s="183"/>
      <c r="F457" s="184">
        <f t="shared" si="20"/>
        <v>2539.2999999999997</v>
      </c>
      <c r="G457" s="184">
        <f t="shared" si="20"/>
        <v>2539.2999999999997</v>
      </c>
    </row>
    <row r="458" spans="1:7" ht="26.25" thickBot="1" x14ac:dyDescent="0.25">
      <c r="A458" s="181" t="s">
        <v>362</v>
      </c>
      <c r="B458" s="182">
        <v>10</v>
      </c>
      <c r="C458" s="182" t="s">
        <v>50</v>
      </c>
      <c r="D458" s="183" t="s">
        <v>363</v>
      </c>
      <c r="E458" s="183"/>
      <c r="F458" s="184">
        <f>F459+F461</f>
        <v>2539.2999999999997</v>
      </c>
      <c r="G458" s="184">
        <f>G459+G461</f>
        <v>2539.2999999999997</v>
      </c>
    </row>
    <row r="459" spans="1:7" ht="13.5" thickBot="1" x14ac:dyDescent="0.25">
      <c r="A459" s="181" t="s">
        <v>364</v>
      </c>
      <c r="B459" s="182">
        <v>10</v>
      </c>
      <c r="C459" s="182" t="s">
        <v>50</v>
      </c>
      <c r="D459" s="183" t="s">
        <v>365</v>
      </c>
      <c r="E459" s="183"/>
      <c r="F459" s="184">
        <f>F460</f>
        <v>2496.1</v>
      </c>
      <c r="G459" s="184">
        <f>G460</f>
        <v>2496.1</v>
      </c>
    </row>
    <row r="460" spans="1:7" ht="13.5" thickBot="1" x14ac:dyDescent="0.25">
      <c r="A460" s="189" t="s">
        <v>114</v>
      </c>
      <c r="B460" s="182">
        <v>10</v>
      </c>
      <c r="C460" s="182" t="s">
        <v>50</v>
      </c>
      <c r="D460" s="183" t="s">
        <v>365</v>
      </c>
      <c r="E460" s="183">
        <v>300</v>
      </c>
      <c r="F460" s="184">
        <v>2496.1</v>
      </c>
      <c r="G460" s="184">
        <v>2496.1</v>
      </c>
    </row>
    <row r="461" spans="1:7" ht="64.5" thickBot="1" x14ac:dyDescent="0.25">
      <c r="A461" s="181" t="s">
        <v>366</v>
      </c>
      <c r="B461" s="182">
        <v>10</v>
      </c>
      <c r="C461" s="182" t="s">
        <v>50</v>
      </c>
      <c r="D461" s="183" t="s">
        <v>367</v>
      </c>
      <c r="E461" s="183"/>
      <c r="F461" s="184">
        <f>F462</f>
        <v>43.2</v>
      </c>
      <c r="G461" s="184">
        <f>G462</f>
        <v>43.2</v>
      </c>
    </row>
    <row r="462" spans="1:7" ht="13.5" thickBot="1" x14ac:dyDescent="0.25">
      <c r="A462" s="189" t="s">
        <v>114</v>
      </c>
      <c r="B462" s="182">
        <v>10</v>
      </c>
      <c r="C462" s="182" t="s">
        <v>50</v>
      </c>
      <c r="D462" s="183" t="s">
        <v>367</v>
      </c>
      <c r="E462" s="183">
        <v>300</v>
      </c>
      <c r="F462" s="184">
        <v>43.2</v>
      </c>
      <c r="G462" s="184">
        <v>43.2</v>
      </c>
    </row>
    <row r="463" spans="1:7" ht="13.5" thickBot="1" x14ac:dyDescent="0.25">
      <c r="A463" s="177" t="s">
        <v>62</v>
      </c>
      <c r="B463" s="178">
        <v>10</v>
      </c>
      <c r="C463" s="178" t="s">
        <v>52</v>
      </c>
      <c r="D463" s="179"/>
      <c r="E463" s="179"/>
      <c r="F463" s="180">
        <f t="shared" ref="F463:G467" si="21">F464</f>
        <v>1</v>
      </c>
      <c r="G463" s="180">
        <f t="shared" si="21"/>
        <v>1</v>
      </c>
    </row>
    <row r="464" spans="1:7" ht="51.75" thickBot="1" x14ac:dyDescent="0.25">
      <c r="A464" s="195" t="s">
        <v>242</v>
      </c>
      <c r="B464" s="196">
        <v>10</v>
      </c>
      <c r="C464" s="196" t="s">
        <v>52</v>
      </c>
      <c r="D464" s="197" t="s">
        <v>120</v>
      </c>
      <c r="E464" s="198"/>
      <c r="F464" s="199">
        <f t="shared" si="21"/>
        <v>1</v>
      </c>
      <c r="G464" s="199">
        <f t="shared" si="21"/>
        <v>1</v>
      </c>
    </row>
    <row r="465" spans="1:7" ht="13.5" thickBot="1" x14ac:dyDescent="0.25">
      <c r="A465" s="195" t="s">
        <v>277</v>
      </c>
      <c r="B465" s="196">
        <v>10</v>
      </c>
      <c r="C465" s="196" t="s">
        <v>52</v>
      </c>
      <c r="D465" s="197" t="s">
        <v>122</v>
      </c>
      <c r="E465" s="198"/>
      <c r="F465" s="199">
        <f t="shared" si="21"/>
        <v>1</v>
      </c>
      <c r="G465" s="199">
        <f t="shared" si="21"/>
        <v>1</v>
      </c>
    </row>
    <row r="466" spans="1:7" ht="26.25" thickBot="1" x14ac:dyDescent="0.25">
      <c r="A466" s="195" t="s">
        <v>278</v>
      </c>
      <c r="B466" s="196">
        <v>10</v>
      </c>
      <c r="C466" s="196" t="s">
        <v>52</v>
      </c>
      <c r="D466" s="197" t="s">
        <v>123</v>
      </c>
      <c r="E466" s="198"/>
      <c r="F466" s="199">
        <f t="shared" si="21"/>
        <v>1</v>
      </c>
      <c r="G466" s="199">
        <f t="shared" si="21"/>
        <v>1</v>
      </c>
    </row>
    <row r="467" spans="1:7" ht="90" thickBot="1" x14ac:dyDescent="0.25">
      <c r="A467" s="217" t="s">
        <v>368</v>
      </c>
      <c r="B467" s="218">
        <v>10</v>
      </c>
      <c r="C467" s="218" t="s">
        <v>52</v>
      </c>
      <c r="D467" s="219" t="s">
        <v>369</v>
      </c>
      <c r="E467" s="220"/>
      <c r="F467" s="199">
        <f t="shared" si="21"/>
        <v>1</v>
      </c>
      <c r="G467" s="199">
        <f t="shared" si="21"/>
        <v>1</v>
      </c>
    </row>
    <row r="468" spans="1:7" ht="13.5" thickBot="1" x14ac:dyDescent="0.25">
      <c r="A468" s="206" t="s">
        <v>114</v>
      </c>
      <c r="B468" s="196">
        <v>10</v>
      </c>
      <c r="C468" s="196" t="s">
        <v>52</v>
      </c>
      <c r="D468" s="197" t="s">
        <v>369</v>
      </c>
      <c r="E468" s="198">
        <v>300</v>
      </c>
      <c r="F468" s="199">
        <v>1</v>
      </c>
      <c r="G468" s="199">
        <v>1</v>
      </c>
    </row>
    <row r="469" spans="1:7" ht="13.5" thickBot="1" x14ac:dyDescent="0.25">
      <c r="A469" s="234" t="s">
        <v>61</v>
      </c>
      <c r="B469" s="178">
        <v>10</v>
      </c>
      <c r="C469" s="178" t="s">
        <v>53</v>
      </c>
      <c r="D469" s="179"/>
      <c r="E469" s="179"/>
      <c r="F469" s="180">
        <f>F470+F477</f>
        <v>9977.4</v>
      </c>
      <c r="G469" s="180">
        <f>G470+G477</f>
        <v>9977.4</v>
      </c>
    </row>
    <row r="470" spans="1:7" ht="51.75" thickBot="1" x14ac:dyDescent="0.25">
      <c r="A470" s="177" t="s">
        <v>167</v>
      </c>
      <c r="B470" s="178">
        <v>10</v>
      </c>
      <c r="C470" s="178" t="s">
        <v>53</v>
      </c>
      <c r="D470" s="179" t="s">
        <v>91</v>
      </c>
      <c r="E470" s="179"/>
      <c r="F470" s="180">
        <f>F471</f>
        <v>3244.4</v>
      </c>
      <c r="G470" s="180">
        <f>G471</f>
        <v>3244.4</v>
      </c>
    </row>
    <row r="471" spans="1:7" ht="26.25" thickBot="1" x14ac:dyDescent="0.25">
      <c r="A471" s="185" t="s">
        <v>168</v>
      </c>
      <c r="B471" s="182">
        <v>10</v>
      </c>
      <c r="C471" s="182" t="s">
        <v>53</v>
      </c>
      <c r="D471" s="183" t="s">
        <v>11</v>
      </c>
      <c r="E471" s="183"/>
      <c r="F471" s="184">
        <f>F472</f>
        <v>3244.4</v>
      </c>
      <c r="G471" s="184">
        <f>G472</f>
        <v>3244.4</v>
      </c>
    </row>
    <row r="472" spans="1:7" ht="39" thickBot="1" x14ac:dyDescent="0.25">
      <c r="A472" s="185" t="s">
        <v>492</v>
      </c>
      <c r="B472" s="182">
        <v>10</v>
      </c>
      <c r="C472" s="182" t="s">
        <v>53</v>
      </c>
      <c r="D472" s="183" t="s">
        <v>12</v>
      </c>
      <c r="E472" s="183"/>
      <c r="F472" s="184">
        <f>F473+F475</f>
        <v>3244.4</v>
      </c>
      <c r="G472" s="184">
        <f>G473+G475</f>
        <v>3244.4</v>
      </c>
    </row>
    <row r="473" spans="1:7" ht="51.75" thickBot="1" x14ac:dyDescent="0.25">
      <c r="A473" s="195" t="s">
        <v>493</v>
      </c>
      <c r="B473" s="196">
        <v>10</v>
      </c>
      <c r="C473" s="196" t="s">
        <v>53</v>
      </c>
      <c r="D473" s="197" t="s">
        <v>494</v>
      </c>
      <c r="E473" s="198"/>
      <c r="F473" s="199">
        <f>F474</f>
        <v>1622.2</v>
      </c>
      <c r="G473" s="199">
        <f>G474</f>
        <v>1622.2</v>
      </c>
    </row>
    <row r="474" spans="1:7" ht="26.25" thickBot="1" x14ac:dyDescent="0.25">
      <c r="A474" s="206" t="s">
        <v>495</v>
      </c>
      <c r="B474" s="196">
        <v>10</v>
      </c>
      <c r="C474" s="196" t="s">
        <v>53</v>
      </c>
      <c r="D474" s="197" t="s">
        <v>494</v>
      </c>
      <c r="E474" s="198">
        <v>400</v>
      </c>
      <c r="F474" s="199">
        <v>1622.2</v>
      </c>
      <c r="G474" s="199">
        <v>1622.2</v>
      </c>
    </row>
    <row r="475" spans="1:7" ht="39" thickBot="1" x14ac:dyDescent="0.25">
      <c r="A475" s="185" t="s">
        <v>496</v>
      </c>
      <c r="B475" s="182">
        <v>10</v>
      </c>
      <c r="C475" s="182" t="s">
        <v>53</v>
      </c>
      <c r="D475" s="183" t="s">
        <v>497</v>
      </c>
      <c r="E475" s="183"/>
      <c r="F475" s="184">
        <f>F476</f>
        <v>1622.2</v>
      </c>
      <c r="G475" s="184">
        <f>G476</f>
        <v>1622.2</v>
      </c>
    </row>
    <row r="476" spans="1:7" ht="26.25" thickBot="1" x14ac:dyDescent="0.25">
      <c r="A476" s="189" t="s">
        <v>495</v>
      </c>
      <c r="B476" s="182">
        <v>10</v>
      </c>
      <c r="C476" s="182" t="s">
        <v>53</v>
      </c>
      <c r="D476" s="183" t="s">
        <v>497</v>
      </c>
      <c r="E476" s="183">
        <v>400</v>
      </c>
      <c r="F476" s="184">
        <v>1622.2</v>
      </c>
      <c r="G476" s="184">
        <v>1622.2</v>
      </c>
    </row>
    <row r="477" spans="1:7" ht="77.25" thickBot="1" x14ac:dyDescent="0.25">
      <c r="A477" s="177" t="s">
        <v>150</v>
      </c>
      <c r="B477" s="178">
        <v>10</v>
      </c>
      <c r="C477" s="178" t="s">
        <v>53</v>
      </c>
      <c r="D477" s="179" t="s">
        <v>151</v>
      </c>
      <c r="E477" s="179"/>
      <c r="F477" s="180">
        <f t="shared" ref="F477:G480" si="22">F478</f>
        <v>6733</v>
      </c>
      <c r="G477" s="180">
        <f t="shared" si="22"/>
        <v>6733</v>
      </c>
    </row>
    <row r="478" spans="1:7" ht="39" thickBot="1" x14ac:dyDescent="0.25">
      <c r="A478" s="181" t="s">
        <v>360</v>
      </c>
      <c r="B478" s="182">
        <v>10</v>
      </c>
      <c r="C478" s="182" t="s">
        <v>53</v>
      </c>
      <c r="D478" s="183" t="s">
        <v>361</v>
      </c>
      <c r="E478" s="183"/>
      <c r="F478" s="184">
        <f t="shared" si="22"/>
        <v>6733</v>
      </c>
      <c r="G478" s="184">
        <f t="shared" si="22"/>
        <v>6733</v>
      </c>
    </row>
    <row r="479" spans="1:7" ht="39" thickBot="1" x14ac:dyDescent="0.25">
      <c r="A479" s="181" t="s">
        <v>447</v>
      </c>
      <c r="B479" s="182">
        <v>10</v>
      </c>
      <c r="C479" s="182" t="s">
        <v>53</v>
      </c>
      <c r="D479" s="183" t="s">
        <v>448</v>
      </c>
      <c r="E479" s="183"/>
      <c r="F479" s="184">
        <f t="shared" si="22"/>
        <v>6733</v>
      </c>
      <c r="G479" s="184">
        <f t="shared" si="22"/>
        <v>6733</v>
      </c>
    </row>
    <row r="480" spans="1:7" ht="51.75" thickBot="1" x14ac:dyDescent="0.25">
      <c r="A480" s="181" t="s">
        <v>449</v>
      </c>
      <c r="B480" s="182">
        <v>10</v>
      </c>
      <c r="C480" s="182" t="s">
        <v>53</v>
      </c>
      <c r="D480" s="183" t="s">
        <v>450</v>
      </c>
      <c r="E480" s="183"/>
      <c r="F480" s="184">
        <f t="shared" si="22"/>
        <v>6733</v>
      </c>
      <c r="G480" s="184">
        <f t="shared" si="22"/>
        <v>6733</v>
      </c>
    </row>
    <row r="481" spans="1:7" ht="13.5" thickBot="1" x14ac:dyDescent="0.25">
      <c r="A481" s="186" t="s">
        <v>114</v>
      </c>
      <c r="B481" s="182">
        <v>10</v>
      </c>
      <c r="C481" s="182" t="s">
        <v>53</v>
      </c>
      <c r="D481" s="183" t="s">
        <v>450</v>
      </c>
      <c r="E481" s="183">
        <v>300</v>
      </c>
      <c r="F481" s="184">
        <v>6733</v>
      </c>
      <c r="G481" s="184">
        <v>6733</v>
      </c>
    </row>
    <row r="482" spans="1:7" ht="16.5" thickBot="1" x14ac:dyDescent="0.25">
      <c r="A482" s="194" t="s">
        <v>370</v>
      </c>
      <c r="B482" s="173">
        <v>11</v>
      </c>
      <c r="C482" s="182"/>
      <c r="D482" s="174"/>
      <c r="E482" s="174"/>
      <c r="F482" s="176">
        <f>F483</f>
        <v>1673.4</v>
      </c>
      <c r="G482" s="176">
        <f>G483</f>
        <v>1673.4</v>
      </c>
    </row>
    <row r="483" spans="1:7" ht="13.5" thickBot="1" x14ac:dyDescent="0.25">
      <c r="A483" s="187" t="s">
        <v>74</v>
      </c>
      <c r="B483" s="178">
        <v>11</v>
      </c>
      <c r="C483" s="178" t="s">
        <v>50</v>
      </c>
      <c r="D483" s="179"/>
      <c r="E483" s="179"/>
      <c r="F483" s="180">
        <f>F484+F493</f>
        <v>1673.4</v>
      </c>
      <c r="G483" s="180">
        <f>G484+G493</f>
        <v>1673.4</v>
      </c>
    </row>
    <row r="484" spans="1:7" ht="51.75" thickBot="1" x14ac:dyDescent="0.25">
      <c r="A484" s="187" t="s">
        <v>167</v>
      </c>
      <c r="B484" s="178">
        <v>11</v>
      </c>
      <c r="C484" s="178" t="s">
        <v>50</v>
      </c>
      <c r="D484" s="179" t="s">
        <v>91</v>
      </c>
      <c r="E484" s="179"/>
      <c r="F484" s="180">
        <f>F485</f>
        <v>54</v>
      </c>
      <c r="G484" s="180">
        <f>G485</f>
        <v>54</v>
      </c>
    </row>
    <row r="485" spans="1:7" ht="26.25" thickBot="1" x14ac:dyDescent="0.25">
      <c r="A485" s="185" t="s">
        <v>371</v>
      </c>
      <c r="B485" s="182">
        <v>11</v>
      </c>
      <c r="C485" s="182" t="s">
        <v>50</v>
      </c>
      <c r="D485" s="183" t="s">
        <v>372</v>
      </c>
      <c r="E485" s="183"/>
      <c r="F485" s="184">
        <f>F486</f>
        <v>54</v>
      </c>
      <c r="G485" s="184">
        <f>G486</f>
        <v>54</v>
      </c>
    </row>
    <row r="486" spans="1:7" ht="26.25" thickBot="1" x14ac:dyDescent="0.25">
      <c r="A486" s="185" t="s">
        <v>373</v>
      </c>
      <c r="B486" s="182">
        <v>11</v>
      </c>
      <c r="C486" s="182" t="s">
        <v>50</v>
      </c>
      <c r="D486" s="183" t="s">
        <v>374</v>
      </c>
      <c r="E486" s="183"/>
      <c r="F486" s="184">
        <f>F487+F489+F491</f>
        <v>54</v>
      </c>
      <c r="G486" s="184">
        <f>G487+G489+G491</f>
        <v>54</v>
      </c>
    </row>
    <row r="487" spans="1:7" ht="13.5" hidden="1" thickBot="1" x14ac:dyDescent="0.25">
      <c r="A487" s="185" t="s">
        <v>375</v>
      </c>
      <c r="B487" s="182">
        <v>11</v>
      </c>
      <c r="C487" s="182" t="s">
        <v>50</v>
      </c>
      <c r="D487" s="183" t="s">
        <v>376</v>
      </c>
      <c r="E487" s="183"/>
      <c r="F487" s="184">
        <f>F488</f>
        <v>0</v>
      </c>
      <c r="G487" s="184">
        <f>G488</f>
        <v>0</v>
      </c>
    </row>
    <row r="488" spans="1:7" ht="26.25" hidden="1" thickBot="1" x14ac:dyDescent="0.25">
      <c r="A488" s="186" t="s">
        <v>134</v>
      </c>
      <c r="B488" s="182">
        <v>11</v>
      </c>
      <c r="C488" s="182" t="s">
        <v>50</v>
      </c>
      <c r="D488" s="183" t="s">
        <v>376</v>
      </c>
      <c r="E488" s="183">
        <v>200</v>
      </c>
      <c r="F488" s="184">
        <v>0</v>
      </c>
      <c r="G488" s="184">
        <v>0</v>
      </c>
    </row>
    <row r="489" spans="1:7" ht="115.5" thickBot="1" x14ac:dyDescent="0.25">
      <c r="A489" s="181" t="s">
        <v>377</v>
      </c>
      <c r="B489" s="182">
        <v>11</v>
      </c>
      <c r="C489" s="182" t="s">
        <v>50</v>
      </c>
      <c r="D489" s="183" t="s">
        <v>378</v>
      </c>
      <c r="E489" s="183"/>
      <c r="F489" s="184">
        <f>F490</f>
        <v>54</v>
      </c>
      <c r="G489" s="184">
        <f>G490</f>
        <v>54</v>
      </c>
    </row>
    <row r="490" spans="1:7" ht="24.75" customHeight="1" thickBot="1" x14ac:dyDescent="0.25">
      <c r="A490" s="186" t="s">
        <v>134</v>
      </c>
      <c r="B490" s="182">
        <v>11</v>
      </c>
      <c r="C490" s="182" t="s">
        <v>50</v>
      </c>
      <c r="D490" s="183" t="s">
        <v>378</v>
      </c>
      <c r="E490" s="183">
        <v>200</v>
      </c>
      <c r="F490" s="184">
        <v>54</v>
      </c>
      <c r="G490" s="184">
        <v>54</v>
      </c>
    </row>
    <row r="491" spans="1:7" ht="51.75" hidden="1" thickBot="1" x14ac:dyDescent="0.25">
      <c r="A491" s="181" t="s">
        <v>379</v>
      </c>
      <c r="B491" s="182">
        <v>11</v>
      </c>
      <c r="C491" s="182" t="s">
        <v>50</v>
      </c>
      <c r="D491" s="183" t="s">
        <v>380</v>
      </c>
      <c r="E491" s="183"/>
      <c r="F491" s="184">
        <f>F492</f>
        <v>0</v>
      </c>
      <c r="G491" s="184">
        <f>G492</f>
        <v>0</v>
      </c>
    </row>
    <row r="492" spans="1:7" ht="26.25" hidden="1" thickBot="1" x14ac:dyDescent="0.25">
      <c r="A492" s="186" t="s">
        <v>134</v>
      </c>
      <c r="B492" s="182">
        <v>11</v>
      </c>
      <c r="C492" s="182" t="s">
        <v>50</v>
      </c>
      <c r="D492" s="183" t="s">
        <v>380</v>
      </c>
      <c r="E492" s="183">
        <v>200</v>
      </c>
      <c r="F492" s="184">
        <v>0</v>
      </c>
      <c r="G492" s="184">
        <v>0</v>
      </c>
    </row>
    <row r="493" spans="1:7" ht="13.5" thickBot="1" x14ac:dyDescent="0.25">
      <c r="A493" s="177" t="s">
        <v>100</v>
      </c>
      <c r="B493" s="178">
        <v>11</v>
      </c>
      <c r="C493" s="178" t="s">
        <v>50</v>
      </c>
      <c r="D493" s="179" t="s">
        <v>129</v>
      </c>
      <c r="E493" s="179"/>
      <c r="F493" s="180">
        <f>F494</f>
        <v>1619.4</v>
      </c>
      <c r="G493" s="180">
        <f>G494</f>
        <v>1619.4</v>
      </c>
    </row>
    <row r="494" spans="1:7" ht="26.25" thickBot="1" x14ac:dyDescent="0.25">
      <c r="A494" s="181" t="s">
        <v>381</v>
      </c>
      <c r="B494" s="182">
        <v>11</v>
      </c>
      <c r="C494" s="182" t="s">
        <v>50</v>
      </c>
      <c r="D494" s="183" t="s">
        <v>382</v>
      </c>
      <c r="E494" s="183"/>
      <c r="F494" s="184">
        <f>F495</f>
        <v>1619.4</v>
      </c>
      <c r="G494" s="184">
        <f>G495</f>
        <v>1619.4</v>
      </c>
    </row>
    <row r="495" spans="1:7" ht="26.25" thickBot="1" x14ac:dyDescent="0.25">
      <c r="A495" s="185" t="s">
        <v>211</v>
      </c>
      <c r="B495" s="182">
        <v>11</v>
      </c>
      <c r="C495" s="182" t="s">
        <v>50</v>
      </c>
      <c r="D495" s="183" t="s">
        <v>383</v>
      </c>
      <c r="E495" s="183"/>
      <c r="F495" s="184">
        <f>F496+F497+F498</f>
        <v>1619.4</v>
      </c>
      <c r="G495" s="184">
        <f>G496+G497+G498</f>
        <v>1619.4</v>
      </c>
    </row>
    <row r="496" spans="1:7" ht="64.5" thickBot="1" x14ac:dyDescent="0.25">
      <c r="A496" s="189" t="s">
        <v>25</v>
      </c>
      <c r="B496" s="182">
        <v>11</v>
      </c>
      <c r="C496" s="182" t="s">
        <v>50</v>
      </c>
      <c r="D496" s="183" t="s">
        <v>383</v>
      </c>
      <c r="E496" s="183">
        <v>100</v>
      </c>
      <c r="F496" s="184">
        <v>1241.2</v>
      </c>
      <c r="G496" s="184">
        <v>1241.2</v>
      </c>
    </row>
    <row r="497" spans="1:7" ht="26.25" thickBot="1" x14ac:dyDescent="0.25">
      <c r="A497" s="189" t="s">
        <v>134</v>
      </c>
      <c r="B497" s="182">
        <v>11</v>
      </c>
      <c r="C497" s="182" t="s">
        <v>50</v>
      </c>
      <c r="D497" s="183" t="s">
        <v>383</v>
      </c>
      <c r="E497" s="183">
        <v>200</v>
      </c>
      <c r="F497" s="184">
        <v>282.10000000000002</v>
      </c>
      <c r="G497" s="184">
        <v>282.10000000000002</v>
      </c>
    </row>
    <row r="498" spans="1:7" ht="13.5" thickBot="1" x14ac:dyDescent="0.25">
      <c r="A498" s="189" t="s">
        <v>113</v>
      </c>
      <c r="B498" s="182">
        <v>11</v>
      </c>
      <c r="C498" s="182" t="s">
        <v>50</v>
      </c>
      <c r="D498" s="183" t="s">
        <v>383</v>
      </c>
      <c r="E498" s="183">
        <v>800</v>
      </c>
      <c r="F498" s="184">
        <v>96.1</v>
      </c>
      <c r="G498" s="184">
        <v>96.1</v>
      </c>
    </row>
    <row r="499" spans="1:7" ht="16.5" thickBot="1" x14ac:dyDescent="0.25">
      <c r="A499" s="172" t="s">
        <v>384</v>
      </c>
      <c r="B499" s="173">
        <v>12</v>
      </c>
      <c r="C499" s="173"/>
      <c r="D499" s="174"/>
      <c r="E499" s="174"/>
      <c r="F499" s="176">
        <f t="shared" ref="F499:G504" si="23">F500</f>
        <v>635</v>
      </c>
      <c r="G499" s="176">
        <f t="shared" si="23"/>
        <v>0</v>
      </c>
    </row>
    <row r="500" spans="1:7" ht="15" thickBot="1" x14ac:dyDescent="0.25">
      <c r="A500" s="235" t="s">
        <v>385</v>
      </c>
      <c r="B500" s="178">
        <v>12</v>
      </c>
      <c r="C500" s="178" t="s">
        <v>51</v>
      </c>
      <c r="D500" s="179"/>
      <c r="E500" s="179"/>
      <c r="F500" s="180">
        <f t="shared" si="23"/>
        <v>635</v>
      </c>
      <c r="G500" s="180">
        <f t="shared" si="23"/>
        <v>0</v>
      </c>
    </row>
    <row r="501" spans="1:7" ht="64.5" thickBot="1" x14ac:dyDescent="0.25">
      <c r="A501" s="185" t="s">
        <v>150</v>
      </c>
      <c r="B501" s="182">
        <v>12</v>
      </c>
      <c r="C501" s="182" t="s">
        <v>51</v>
      </c>
      <c r="D501" s="183" t="s">
        <v>151</v>
      </c>
      <c r="E501" s="183"/>
      <c r="F501" s="184">
        <f t="shared" si="23"/>
        <v>635</v>
      </c>
      <c r="G501" s="184">
        <f t="shared" si="23"/>
        <v>0</v>
      </c>
    </row>
    <row r="502" spans="1:7" ht="39" thickBot="1" x14ac:dyDescent="0.25">
      <c r="A502" s="185" t="s">
        <v>152</v>
      </c>
      <c r="B502" s="182">
        <v>12</v>
      </c>
      <c r="C502" s="182" t="s">
        <v>51</v>
      </c>
      <c r="D502" s="183" t="s">
        <v>153</v>
      </c>
      <c r="E502" s="183"/>
      <c r="F502" s="184">
        <f t="shared" si="23"/>
        <v>635</v>
      </c>
      <c r="G502" s="184">
        <f t="shared" si="23"/>
        <v>0</v>
      </c>
    </row>
    <row r="503" spans="1:7" ht="26.25" thickBot="1" x14ac:dyDescent="0.25">
      <c r="A503" s="185" t="s">
        <v>154</v>
      </c>
      <c r="B503" s="182">
        <v>12</v>
      </c>
      <c r="C503" s="182" t="s">
        <v>51</v>
      </c>
      <c r="D503" s="183" t="s">
        <v>155</v>
      </c>
      <c r="E503" s="183"/>
      <c r="F503" s="184">
        <f t="shared" si="23"/>
        <v>635</v>
      </c>
      <c r="G503" s="184">
        <f t="shared" si="23"/>
        <v>0</v>
      </c>
    </row>
    <row r="504" spans="1:7" ht="39" thickBot="1" x14ac:dyDescent="0.25">
      <c r="A504" s="181" t="s">
        <v>529</v>
      </c>
      <c r="B504" s="182">
        <v>12</v>
      </c>
      <c r="C504" s="182" t="s">
        <v>51</v>
      </c>
      <c r="D504" s="183" t="s">
        <v>387</v>
      </c>
      <c r="E504" s="183"/>
      <c r="F504" s="184">
        <f t="shared" si="23"/>
        <v>635</v>
      </c>
      <c r="G504" s="184">
        <f t="shared" si="23"/>
        <v>0</v>
      </c>
    </row>
    <row r="505" spans="1:7" ht="26.25" thickBot="1" x14ac:dyDescent="0.25">
      <c r="A505" s="186" t="s">
        <v>34</v>
      </c>
      <c r="B505" s="182">
        <v>12</v>
      </c>
      <c r="C505" s="182" t="s">
        <v>51</v>
      </c>
      <c r="D505" s="183" t="s">
        <v>387</v>
      </c>
      <c r="E505" s="183">
        <v>600</v>
      </c>
      <c r="F505" s="184">
        <v>635</v>
      </c>
      <c r="G505" s="184">
        <v>0</v>
      </c>
    </row>
    <row r="506" spans="1:7" ht="38.25" customHeight="1" thickBot="1" x14ac:dyDescent="0.25">
      <c r="A506" s="453" t="s">
        <v>575</v>
      </c>
      <c r="B506" s="443">
        <v>13</v>
      </c>
      <c r="C506" s="443"/>
      <c r="D506" s="442"/>
      <c r="E506" s="442"/>
      <c r="F506" s="176">
        <f t="shared" ref="F506:G511" si="24">F507</f>
        <v>15.1</v>
      </c>
      <c r="G506" s="176">
        <f t="shared" si="24"/>
        <v>7.9</v>
      </c>
    </row>
    <row r="507" spans="1:7" ht="13.5" thickBot="1" x14ac:dyDescent="0.25">
      <c r="A507" s="441" t="s">
        <v>576</v>
      </c>
      <c r="B507" s="448">
        <v>13</v>
      </c>
      <c r="C507" s="448" t="s">
        <v>50</v>
      </c>
      <c r="D507" s="447"/>
      <c r="E507" s="447"/>
      <c r="F507" s="180">
        <f t="shared" si="24"/>
        <v>15.1</v>
      </c>
      <c r="G507" s="180">
        <f t="shared" si="24"/>
        <v>7.9</v>
      </c>
    </row>
    <row r="508" spans="1:7" ht="63.75" customHeight="1" x14ac:dyDescent="0.2">
      <c r="A508" s="454" t="s">
        <v>150</v>
      </c>
      <c r="B508" s="455">
        <v>13</v>
      </c>
      <c r="C508" s="455" t="s">
        <v>50</v>
      </c>
      <c r="D508" s="456" t="s">
        <v>151</v>
      </c>
      <c r="E508" s="456"/>
      <c r="F508" s="298">
        <f t="shared" si="24"/>
        <v>15.1</v>
      </c>
      <c r="G508" s="298">
        <f t="shared" si="24"/>
        <v>7.9</v>
      </c>
    </row>
    <row r="509" spans="1:7" ht="38.25" x14ac:dyDescent="0.2">
      <c r="A509" s="445" t="s">
        <v>203</v>
      </c>
      <c r="B509" s="356">
        <v>13</v>
      </c>
      <c r="C509" s="356" t="s">
        <v>50</v>
      </c>
      <c r="D509" s="355" t="s">
        <v>204</v>
      </c>
      <c r="E509" s="355"/>
      <c r="F509" s="457">
        <f t="shared" si="24"/>
        <v>15.1</v>
      </c>
      <c r="G509" s="457">
        <f t="shared" si="24"/>
        <v>7.9</v>
      </c>
    </row>
    <row r="510" spans="1:7" ht="26.25" customHeight="1" x14ac:dyDescent="0.2">
      <c r="A510" s="445" t="s">
        <v>577</v>
      </c>
      <c r="B510" s="356">
        <v>13</v>
      </c>
      <c r="C510" s="356" t="s">
        <v>50</v>
      </c>
      <c r="D510" s="355" t="s">
        <v>578</v>
      </c>
      <c r="E510" s="355"/>
      <c r="F510" s="457">
        <f t="shared" si="24"/>
        <v>15.1</v>
      </c>
      <c r="G510" s="457">
        <f t="shared" si="24"/>
        <v>7.9</v>
      </c>
    </row>
    <row r="511" spans="1:7" x14ac:dyDescent="0.2">
      <c r="A511" s="445" t="s">
        <v>576</v>
      </c>
      <c r="B511" s="356">
        <v>13</v>
      </c>
      <c r="C511" s="356" t="s">
        <v>50</v>
      </c>
      <c r="D511" s="355" t="s">
        <v>579</v>
      </c>
      <c r="E511" s="355"/>
      <c r="F511" s="457">
        <f t="shared" si="24"/>
        <v>15.1</v>
      </c>
      <c r="G511" s="457">
        <f t="shared" si="24"/>
        <v>7.9</v>
      </c>
    </row>
    <row r="512" spans="1:7" x14ac:dyDescent="0.2">
      <c r="A512" s="458" t="s">
        <v>581</v>
      </c>
      <c r="B512" s="356">
        <v>13</v>
      </c>
      <c r="C512" s="356" t="s">
        <v>50</v>
      </c>
      <c r="D512" s="355" t="s">
        <v>579</v>
      </c>
      <c r="E512" s="355">
        <v>700</v>
      </c>
      <c r="F512" s="457">
        <v>15.1</v>
      </c>
      <c r="G512" s="457">
        <v>7.9</v>
      </c>
    </row>
    <row r="513" spans="1:7" ht="48" thickBot="1" x14ac:dyDescent="0.25">
      <c r="A513" s="172" t="s">
        <v>481</v>
      </c>
      <c r="B513" s="173">
        <v>14</v>
      </c>
      <c r="C513" s="173"/>
      <c r="D513" s="174"/>
      <c r="E513" s="174"/>
      <c r="F513" s="176">
        <f t="shared" ref="F513:G518" si="25">F514</f>
        <v>5897.2</v>
      </c>
      <c r="G513" s="176">
        <f t="shared" si="25"/>
        <v>5818.4</v>
      </c>
    </row>
    <row r="514" spans="1:7" ht="26.25" thickBot="1" x14ac:dyDescent="0.25">
      <c r="A514" s="177" t="s">
        <v>482</v>
      </c>
      <c r="B514" s="178">
        <v>14</v>
      </c>
      <c r="C514" s="178" t="s">
        <v>50</v>
      </c>
      <c r="D514" s="179"/>
      <c r="E514" s="179"/>
      <c r="F514" s="180">
        <f t="shared" si="25"/>
        <v>5897.2</v>
      </c>
      <c r="G514" s="180">
        <f t="shared" si="25"/>
        <v>5818.4</v>
      </c>
    </row>
    <row r="515" spans="1:7" ht="64.5" thickBot="1" x14ac:dyDescent="0.25">
      <c r="A515" s="185" t="s">
        <v>150</v>
      </c>
      <c r="B515" s="182">
        <v>14</v>
      </c>
      <c r="C515" s="182" t="s">
        <v>50</v>
      </c>
      <c r="D515" s="183" t="s">
        <v>151</v>
      </c>
      <c r="E515" s="183"/>
      <c r="F515" s="184">
        <f t="shared" si="25"/>
        <v>5897.2</v>
      </c>
      <c r="G515" s="184">
        <f t="shared" si="25"/>
        <v>5818.4</v>
      </c>
    </row>
    <row r="516" spans="1:7" ht="39" thickBot="1" x14ac:dyDescent="0.25">
      <c r="A516" s="185" t="s">
        <v>203</v>
      </c>
      <c r="B516" s="182">
        <v>14</v>
      </c>
      <c r="C516" s="182" t="s">
        <v>50</v>
      </c>
      <c r="D516" s="183" t="s">
        <v>204</v>
      </c>
      <c r="E516" s="183"/>
      <c r="F516" s="184">
        <f t="shared" si="25"/>
        <v>5897.2</v>
      </c>
      <c r="G516" s="184">
        <f t="shared" si="25"/>
        <v>5818.4</v>
      </c>
    </row>
    <row r="517" spans="1:7" ht="26.25" thickBot="1" x14ac:dyDescent="0.25">
      <c r="A517" s="185" t="s">
        <v>456</v>
      </c>
      <c r="B517" s="182">
        <v>14</v>
      </c>
      <c r="C517" s="182" t="s">
        <v>50</v>
      </c>
      <c r="D517" s="183" t="s">
        <v>457</v>
      </c>
      <c r="E517" s="183"/>
      <c r="F517" s="184">
        <f t="shared" si="25"/>
        <v>5897.2</v>
      </c>
      <c r="G517" s="184">
        <f t="shared" si="25"/>
        <v>5818.4</v>
      </c>
    </row>
    <row r="518" spans="1:7" ht="26.25" thickBot="1" x14ac:dyDescent="0.25">
      <c r="A518" s="185" t="s">
        <v>483</v>
      </c>
      <c r="B518" s="182">
        <v>14</v>
      </c>
      <c r="C518" s="182" t="s">
        <v>50</v>
      </c>
      <c r="D518" s="183" t="s">
        <v>484</v>
      </c>
      <c r="E518" s="183"/>
      <c r="F518" s="184">
        <f t="shared" si="25"/>
        <v>5897.2</v>
      </c>
      <c r="G518" s="184">
        <f t="shared" si="25"/>
        <v>5818.4</v>
      </c>
    </row>
    <row r="519" spans="1:7" ht="13.5" thickBot="1" x14ac:dyDescent="0.25">
      <c r="A519" s="189" t="s">
        <v>78</v>
      </c>
      <c r="B519" s="182">
        <v>14</v>
      </c>
      <c r="C519" s="182" t="s">
        <v>50</v>
      </c>
      <c r="D519" s="183" t="s">
        <v>484</v>
      </c>
      <c r="E519" s="183">
        <v>500</v>
      </c>
      <c r="F519" s="184">
        <v>5897.2</v>
      </c>
      <c r="G519" s="184">
        <v>5818.4</v>
      </c>
    </row>
    <row r="520" spans="1:7" ht="16.5" thickBot="1" x14ac:dyDescent="0.25">
      <c r="A520" s="172" t="s">
        <v>506</v>
      </c>
      <c r="B520" s="173"/>
      <c r="C520" s="173"/>
      <c r="D520" s="174"/>
      <c r="E520" s="174"/>
      <c r="F520" s="236">
        <f>F26+F139+F146+F195+F254+F307+F314+F414+F454+F482+F499+F513+F506</f>
        <v>1054189.1000000001</v>
      </c>
      <c r="G520" s="236">
        <f>G26+G139+G146+G195+G254+G307+G314+G414+G454+G482+G499+G513+G506</f>
        <v>776507.10000000009</v>
      </c>
    </row>
    <row r="521" spans="1:7" ht="13.5" thickBot="1" x14ac:dyDescent="0.25">
      <c r="A521" s="168" t="s">
        <v>532</v>
      </c>
      <c r="B521" s="167"/>
      <c r="C521" s="167"/>
      <c r="D521" s="167"/>
      <c r="E521" s="167"/>
      <c r="F521" s="165">
        <v>7250</v>
      </c>
      <c r="G521" s="165">
        <v>14630</v>
      </c>
    </row>
    <row r="522" spans="1:7" ht="16.5" thickBot="1" x14ac:dyDescent="0.25">
      <c r="A522" s="172" t="s">
        <v>508</v>
      </c>
      <c r="B522" s="182"/>
      <c r="C522" s="182"/>
      <c r="D522" s="183"/>
      <c r="E522" s="183"/>
      <c r="F522" s="242">
        <f>F520+F521</f>
        <v>1061439.1000000001</v>
      </c>
      <c r="G522" s="242">
        <f>G520+G521</f>
        <v>791137.10000000009</v>
      </c>
    </row>
  </sheetData>
  <mergeCells count="42">
    <mergeCell ref="B1:G1"/>
    <mergeCell ref="A20:G22"/>
    <mergeCell ref="A106:A107"/>
    <mergeCell ref="B106:B107"/>
    <mergeCell ref="C106:C107"/>
    <mergeCell ref="D106:D107"/>
    <mergeCell ref="E106:E107"/>
    <mergeCell ref="G106:G107"/>
    <mergeCell ref="F106:F107"/>
    <mergeCell ref="F2:G2"/>
    <mergeCell ref="D8:G8"/>
    <mergeCell ref="D9:G9"/>
    <mergeCell ref="D10:G10"/>
    <mergeCell ref="D11:G11"/>
    <mergeCell ref="D12:G12"/>
    <mergeCell ref="E3:G3"/>
    <mergeCell ref="A389:A390"/>
    <mergeCell ref="B389:B390"/>
    <mergeCell ref="C389:C390"/>
    <mergeCell ref="D389:D390"/>
    <mergeCell ref="E389:E390"/>
    <mergeCell ref="B137:B138"/>
    <mergeCell ref="C137:C138"/>
    <mergeCell ref="D137:D138"/>
    <mergeCell ref="G389:G390"/>
    <mergeCell ref="F389:F390"/>
    <mergeCell ref="E4:G4"/>
    <mergeCell ref="E5:G5"/>
    <mergeCell ref="D6:G6"/>
    <mergeCell ref="D7:G7"/>
    <mergeCell ref="A193:A194"/>
    <mergeCell ref="G193:G194"/>
    <mergeCell ref="F193:F194"/>
    <mergeCell ref="F24:G24"/>
    <mergeCell ref="E137:E138"/>
    <mergeCell ref="B193:B194"/>
    <mergeCell ref="C193:C194"/>
    <mergeCell ref="D193:D194"/>
    <mergeCell ref="E193:E194"/>
    <mergeCell ref="G137:G138"/>
    <mergeCell ref="F137:F138"/>
    <mergeCell ref="A137:A138"/>
  </mergeCells>
  <pageMargins left="0.25" right="0.25" top="0.75" bottom="0.75" header="0.3" footer="0.3"/>
  <pageSetup paperSize="9" scale="92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4"/>
  <sheetViews>
    <sheetView tabSelected="1" topLeftCell="A146" workbookViewId="0">
      <selection activeCell="L148" sqref="L148"/>
    </sheetView>
  </sheetViews>
  <sheetFormatPr defaultRowHeight="12.75" x14ac:dyDescent="0.2"/>
  <cols>
    <col min="1" max="1" width="44.7109375" customWidth="1"/>
    <col min="2" max="2" width="16.140625" customWidth="1"/>
    <col min="4" max="4" width="12.28515625" customWidth="1"/>
    <col min="5" max="5" width="11.7109375" customWidth="1"/>
  </cols>
  <sheetData>
    <row r="1" spans="1:5" ht="12.75" customHeight="1" x14ac:dyDescent="0.2">
      <c r="A1" s="290"/>
      <c r="B1" s="291"/>
      <c r="C1" s="291"/>
      <c r="D1" s="291"/>
      <c r="E1" s="291"/>
    </row>
    <row r="2" spans="1:5" ht="12.75" customHeight="1" x14ac:dyDescent="0.2">
      <c r="A2" s="290"/>
      <c r="B2" s="291"/>
      <c r="C2" s="291"/>
      <c r="D2" s="463" t="s">
        <v>592</v>
      </c>
      <c r="E2" s="463"/>
    </row>
    <row r="3" spans="1:5" ht="15.75" customHeight="1" x14ac:dyDescent="0.2">
      <c r="A3" s="290"/>
      <c r="B3" s="291"/>
      <c r="C3" s="463" t="s">
        <v>583</v>
      </c>
      <c r="D3" s="463"/>
      <c r="E3" s="503"/>
    </row>
    <row r="4" spans="1:5" ht="18.75" customHeight="1" x14ac:dyDescent="0.2">
      <c r="A4" s="290"/>
      <c r="B4" s="291"/>
      <c r="C4" s="463" t="s">
        <v>584</v>
      </c>
      <c r="D4" s="463"/>
      <c r="E4" s="503"/>
    </row>
    <row r="5" spans="1:5" ht="18" customHeight="1" x14ac:dyDescent="0.2">
      <c r="A5" s="290"/>
      <c r="B5" s="291"/>
      <c r="C5" s="463" t="s">
        <v>593</v>
      </c>
      <c r="D5" s="504"/>
      <c r="E5" s="503"/>
    </row>
    <row r="6" spans="1:5" ht="18" customHeight="1" x14ac:dyDescent="0.2">
      <c r="A6" s="290"/>
      <c r="B6" s="463" t="s">
        <v>585</v>
      </c>
      <c r="C6" s="503"/>
      <c r="D6" s="503"/>
      <c r="E6" s="503"/>
    </row>
    <row r="7" spans="1:5" ht="18" customHeight="1" x14ac:dyDescent="0.3">
      <c r="A7" s="292"/>
      <c r="B7" s="440"/>
      <c r="C7" s="463" t="s">
        <v>586</v>
      </c>
      <c r="D7" s="463"/>
      <c r="E7" s="467"/>
    </row>
    <row r="8" spans="1:5" ht="15.75" x14ac:dyDescent="0.2">
      <c r="A8" s="290"/>
      <c r="B8" s="440"/>
      <c r="C8" s="463" t="s">
        <v>584</v>
      </c>
      <c r="D8" s="463"/>
      <c r="E8" s="467"/>
    </row>
    <row r="9" spans="1:5" ht="15.75" x14ac:dyDescent="0.2">
      <c r="A9" s="290"/>
      <c r="B9" s="440"/>
      <c r="C9" s="463" t="s">
        <v>587</v>
      </c>
      <c r="D9" s="504"/>
      <c r="E9" s="467"/>
    </row>
    <row r="10" spans="1:5" ht="15.75" customHeight="1" x14ac:dyDescent="0.2">
      <c r="A10" s="290"/>
      <c r="B10" s="463" t="s">
        <v>588</v>
      </c>
      <c r="C10" s="467"/>
      <c r="D10" s="467"/>
      <c r="E10" s="467"/>
    </row>
    <row r="11" spans="1:5" ht="15.75" customHeight="1" x14ac:dyDescent="0.2">
      <c r="A11" s="290"/>
      <c r="B11" s="463" t="s">
        <v>589</v>
      </c>
      <c r="C11" s="467"/>
      <c r="D11" s="467"/>
      <c r="E11" s="467"/>
    </row>
    <row r="12" spans="1:5" ht="15.75" customHeight="1" x14ac:dyDescent="0.2">
      <c r="A12" s="290"/>
      <c r="B12" s="463" t="s">
        <v>590</v>
      </c>
      <c r="C12" s="467"/>
      <c r="D12" s="467"/>
      <c r="E12" s="467"/>
    </row>
    <row r="13" spans="1:5" ht="29.25" customHeight="1" x14ac:dyDescent="0.2">
      <c r="A13" s="290"/>
      <c r="B13" s="440"/>
      <c r="C13" s="440"/>
      <c r="D13" s="440"/>
      <c r="E13" s="440"/>
    </row>
    <row r="14" spans="1:5" ht="73.5" customHeight="1" x14ac:dyDescent="0.2">
      <c r="A14" s="521" t="s">
        <v>539</v>
      </c>
      <c r="B14" s="521"/>
      <c r="C14" s="521"/>
      <c r="D14" s="521"/>
      <c r="E14" s="521"/>
    </row>
    <row r="15" spans="1:5" ht="12.75" hidden="1" customHeight="1" x14ac:dyDescent="0.2">
      <c r="A15" s="521"/>
      <c r="B15" s="521"/>
      <c r="C15" s="521"/>
      <c r="D15" s="521"/>
      <c r="E15" s="521"/>
    </row>
    <row r="16" spans="1:5" ht="24" hidden="1" customHeight="1" x14ac:dyDescent="0.2">
      <c r="A16" s="521"/>
      <c r="B16" s="521"/>
      <c r="C16" s="521"/>
      <c r="D16" s="521"/>
      <c r="E16" s="521"/>
    </row>
    <row r="17" spans="1:5" ht="16.5" thickBot="1" x14ac:dyDescent="0.3">
      <c r="A17" s="293"/>
      <c r="B17" s="294"/>
      <c r="C17" s="294"/>
      <c r="D17" s="294"/>
      <c r="E17" s="295" t="s">
        <v>83</v>
      </c>
    </row>
    <row r="18" spans="1:5" ht="13.5" thickBot="1" x14ac:dyDescent="0.25">
      <c r="A18" s="169" t="s">
        <v>60</v>
      </c>
      <c r="B18" s="170" t="s">
        <v>47</v>
      </c>
      <c r="C18" s="170" t="s">
        <v>48</v>
      </c>
      <c r="D18" s="509" t="s">
        <v>85</v>
      </c>
      <c r="E18" s="510"/>
    </row>
    <row r="19" spans="1:5" ht="13.5" thickBot="1" x14ac:dyDescent="0.25">
      <c r="A19" s="169"/>
      <c r="B19" s="170"/>
      <c r="C19" s="170"/>
      <c r="D19" s="276" t="s">
        <v>500</v>
      </c>
      <c r="E19" s="171" t="s">
        <v>501</v>
      </c>
    </row>
    <row r="20" spans="1:5" ht="72" thickBot="1" x14ac:dyDescent="0.25">
      <c r="A20" s="243" t="s">
        <v>167</v>
      </c>
      <c r="B20" s="244" t="s">
        <v>91</v>
      </c>
      <c r="C20" s="244"/>
      <c r="D20" s="245">
        <f>D21+D84+D106+D118+D126</f>
        <v>452889</v>
      </c>
      <c r="E20" s="245">
        <f>E21+E84+E106+E118+E126</f>
        <v>489941.1</v>
      </c>
    </row>
    <row r="21" spans="1:5" ht="39" thickBot="1" x14ac:dyDescent="0.25">
      <c r="A21" s="177" t="s">
        <v>317</v>
      </c>
      <c r="B21" s="179" t="s">
        <v>95</v>
      </c>
      <c r="C21" s="179"/>
      <c r="D21" s="180">
        <f>D22+D39+D63+D66+D69+D74+D77</f>
        <v>441114.49999999994</v>
      </c>
      <c r="E21" s="180">
        <f>E22+E39+E63+E66+E69+E74+E77</f>
        <v>478426.99999999994</v>
      </c>
    </row>
    <row r="22" spans="1:5" ht="13.5" thickBot="1" x14ac:dyDescent="0.25">
      <c r="A22" s="177" t="s">
        <v>404</v>
      </c>
      <c r="B22" s="179" t="s">
        <v>89</v>
      </c>
      <c r="C22" s="179"/>
      <c r="D22" s="180">
        <f>D23+D25+D27+D29+D31+D33+D35+D37</f>
        <v>117571.8</v>
      </c>
      <c r="E22" s="180">
        <f>E23+E25+E27+E29+E31+E33+E35+E37</f>
        <v>117571.8</v>
      </c>
    </row>
    <row r="23" spans="1:5" ht="39" thickBot="1" x14ac:dyDescent="0.25">
      <c r="A23" s="181" t="s">
        <v>405</v>
      </c>
      <c r="B23" s="183" t="s">
        <v>90</v>
      </c>
      <c r="C23" s="183"/>
      <c r="D23" s="184">
        <f>D24</f>
        <v>41274.800000000003</v>
      </c>
      <c r="E23" s="184">
        <f>E24</f>
        <v>41274.800000000003</v>
      </c>
    </row>
    <row r="24" spans="1:5" ht="39" thickBot="1" x14ac:dyDescent="0.25">
      <c r="A24" s="186" t="s">
        <v>34</v>
      </c>
      <c r="B24" s="183" t="s">
        <v>90</v>
      </c>
      <c r="C24" s="183">
        <v>600</v>
      </c>
      <c r="D24" s="184">
        <v>41274.800000000003</v>
      </c>
      <c r="E24" s="184">
        <v>41274.800000000003</v>
      </c>
    </row>
    <row r="25" spans="1:5" ht="39" hidden="1" thickBot="1" x14ac:dyDescent="0.25">
      <c r="A25" s="181" t="s">
        <v>406</v>
      </c>
      <c r="B25" s="183" t="s">
        <v>407</v>
      </c>
      <c r="C25" s="183"/>
      <c r="D25" s="184">
        <f>D26</f>
        <v>0</v>
      </c>
      <c r="E25" s="184">
        <f>E26</f>
        <v>0</v>
      </c>
    </row>
    <row r="26" spans="1:5" ht="39" hidden="1" thickBot="1" x14ac:dyDescent="0.25">
      <c r="A26" s="186" t="s">
        <v>34</v>
      </c>
      <c r="B26" s="183" t="s">
        <v>407</v>
      </c>
      <c r="C26" s="183">
        <v>600</v>
      </c>
      <c r="D26" s="184">
        <v>0</v>
      </c>
      <c r="E26" s="184">
        <v>0</v>
      </c>
    </row>
    <row r="27" spans="1:5" ht="141" thickBot="1" x14ac:dyDescent="0.25">
      <c r="A27" s="312" t="s">
        <v>543</v>
      </c>
      <c r="B27" s="183" t="s">
        <v>101</v>
      </c>
      <c r="C27" s="183"/>
      <c r="D27" s="184">
        <f>D28</f>
        <v>2405</v>
      </c>
      <c r="E27" s="184">
        <f>E28</f>
        <v>2405</v>
      </c>
    </row>
    <row r="28" spans="1:5" ht="39" thickBot="1" x14ac:dyDescent="0.25">
      <c r="A28" s="186" t="s">
        <v>34</v>
      </c>
      <c r="B28" s="183" t="s">
        <v>101</v>
      </c>
      <c r="C28" s="183">
        <v>600</v>
      </c>
      <c r="D28" s="184">
        <v>2405</v>
      </c>
      <c r="E28" s="184">
        <v>2405</v>
      </c>
    </row>
    <row r="29" spans="1:5" ht="111.75" customHeight="1" thickBot="1" x14ac:dyDescent="0.25">
      <c r="A29" s="181" t="s">
        <v>408</v>
      </c>
      <c r="B29" s="183" t="s">
        <v>69</v>
      </c>
      <c r="C29" s="183"/>
      <c r="D29" s="184">
        <f>D30</f>
        <v>72501</v>
      </c>
      <c r="E29" s="184">
        <f>E30</f>
        <v>72501</v>
      </c>
    </row>
    <row r="30" spans="1:5" ht="39" thickBot="1" x14ac:dyDescent="0.25">
      <c r="A30" s="186" t="s">
        <v>34</v>
      </c>
      <c r="B30" s="183" t="s">
        <v>69</v>
      </c>
      <c r="C30" s="183">
        <v>600</v>
      </c>
      <c r="D30" s="184">
        <v>72501</v>
      </c>
      <c r="E30" s="184">
        <v>72501</v>
      </c>
    </row>
    <row r="31" spans="1:5" ht="51.75" thickBot="1" x14ac:dyDescent="0.25">
      <c r="A31" s="185" t="s">
        <v>409</v>
      </c>
      <c r="B31" s="183" t="s">
        <v>63</v>
      </c>
      <c r="C31" s="183"/>
      <c r="D31" s="184">
        <f>D32</f>
        <v>104</v>
      </c>
      <c r="E31" s="184">
        <f>E32</f>
        <v>104</v>
      </c>
    </row>
    <row r="32" spans="1:5" ht="39" thickBot="1" x14ac:dyDescent="0.25">
      <c r="A32" s="186" t="s">
        <v>34</v>
      </c>
      <c r="B32" s="183" t="s">
        <v>63</v>
      </c>
      <c r="C32" s="183">
        <v>600</v>
      </c>
      <c r="D32" s="184">
        <v>104</v>
      </c>
      <c r="E32" s="184">
        <v>104</v>
      </c>
    </row>
    <row r="33" spans="1:5" ht="39" thickBot="1" x14ac:dyDescent="0.25">
      <c r="A33" s="185" t="s">
        <v>410</v>
      </c>
      <c r="B33" s="183" t="s">
        <v>38</v>
      </c>
      <c r="C33" s="183"/>
      <c r="D33" s="184">
        <f>D34</f>
        <v>300</v>
      </c>
      <c r="E33" s="184">
        <f>E34</f>
        <v>300</v>
      </c>
    </row>
    <row r="34" spans="1:5" ht="39" thickBot="1" x14ac:dyDescent="0.25">
      <c r="A34" s="186" t="s">
        <v>34</v>
      </c>
      <c r="B34" s="183" t="s">
        <v>38</v>
      </c>
      <c r="C34" s="183">
        <v>600</v>
      </c>
      <c r="D34" s="184">
        <v>300</v>
      </c>
      <c r="E34" s="184">
        <v>300</v>
      </c>
    </row>
    <row r="35" spans="1:5" ht="51.75" thickBot="1" x14ac:dyDescent="0.25">
      <c r="A35" s="185" t="s">
        <v>411</v>
      </c>
      <c r="B35" s="183" t="s">
        <v>64</v>
      </c>
      <c r="C35" s="183"/>
      <c r="D35" s="184">
        <f>D36</f>
        <v>987</v>
      </c>
      <c r="E35" s="184">
        <f>E36</f>
        <v>987</v>
      </c>
    </row>
    <row r="36" spans="1:5" ht="39" thickBot="1" x14ac:dyDescent="0.25">
      <c r="A36" s="186" t="s">
        <v>34</v>
      </c>
      <c r="B36" s="183" t="s">
        <v>64</v>
      </c>
      <c r="C36" s="183">
        <v>600</v>
      </c>
      <c r="D36" s="184">
        <v>987</v>
      </c>
      <c r="E36" s="184">
        <v>987</v>
      </c>
    </row>
    <row r="37" spans="1:5" ht="77.25" hidden="1" thickBot="1" x14ac:dyDescent="0.25">
      <c r="A37" s="185" t="s">
        <v>412</v>
      </c>
      <c r="B37" s="183" t="s">
        <v>413</v>
      </c>
      <c r="C37" s="183"/>
      <c r="D37" s="184">
        <f>D38</f>
        <v>0</v>
      </c>
      <c r="E37" s="184">
        <f>E38</f>
        <v>0</v>
      </c>
    </row>
    <row r="38" spans="1:5" ht="39" hidden="1" thickBot="1" x14ac:dyDescent="0.25">
      <c r="A38" s="186" t="s">
        <v>34</v>
      </c>
      <c r="B38" s="183" t="s">
        <v>413</v>
      </c>
      <c r="C38" s="183">
        <v>600</v>
      </c>
      <c r="D38" s="184">
        <v>0</v>
      </c>
      <c r="E38" s="184">
        <v>0</v>
      </c>
    </row>
    <row r="39" spans="1:5" ht="13.5" thickBot="1" x14ac:dyDescent="0.25">
      <c r="A39" s="177" t="s">
        <v>414</v>
      </c>
      <c r="B39" s="179" t="s">
        <v>75</v>
      </c>
      <c r="C39" s="179"/>
      <c r="D39" s="180">
        <f>D40+D42+D44+D46+D48+D51+D53+D55+D57+D59++D61</f>
        <v>227703.9</v>
      </c>
      <c r="E39" s="180">
        <f>E40+E42+E44+E46+E48+E51+E53+E55+E57+E59++E61</f>
        <v>222174.3</v>
      </c>
    </row>
    <row r="40" spans="1:5" ht="39" thickBot="1" x14ac:dyDescent="0.25">
      <c r="A40" s="185" t="s">
        <v>415</v>
      </c>
      <c r="B40" s="183" t="s">
        <v>76</v>
      </c>
      <c r="C40" s="183"/>
      <c r="D40" s="184">
        <f>D41</f>
        <v>57014.9</v>
      </c>
      <c r="E40" s="184">
        <f>E41</f>
        <v>57014.9</v>
      </c>
    </row>
    <row r="41" spans="1:5" ht="38.25" customHeight="1" thickBot="1" x14ac:dyDescent="0.25">
      <c r="A41" s="186" t="s">
        <v>34</v>
      </c>
      <c r="B41" s="183" t="s">
        <v>76</v>
      </c>
      <c r="C41" s="183">
        <v>600</v>
      </c>
      <c r="D41" s="184">
        <v>57014.9</v>
      </c>
      <c r="E41" s="184">
        <v>57014.9</v>
      </c>
    </row>
    <row r="42" spans="1:5" ht="39" hidden="1" thickBot="1" x14ac:dyDescent="0.25">
      <c r="A42" s="181" t="s">
        <v>406</v>
      </c>
      <c r="B42" s="183" t="s">
        <v>416</v>
      </c>
      <c r="C42" s="183"/>
      <c r="D42" s="184">
        <f>D43</f>
        <v>0</v>
      </c>
      <c r="E42" s="184">
        <f>E43</f>
        <v>0</v>
      </c>
    </row>
    <row r="43" spans="1:5" ht="39" hidden="1" thickBot="1" x14ac:dyDescent="0.25">
      <c r="A43" s="186" t="s">
        <v>34</v>
      </c>
      <c r="B43" s="183" t="s">
        <v>416</v>
      </c>
      <c r="C43" s="183">
        <v>600</v>
      </c>
      <c r="D43" s="184">
        <v>0</v>
      </c>
      <c r="E43" s="184">
        <v>0</v>
      </c>
    </row>
    <row r="44" spans="1:5" ht="51.75" thickBot="1" x14ac:dyDescent="0.25">
      <c r="A44" s="185" t="s">
        <v>417</v>
      </c>
      <c r="B44" s="183" t="s">
        <v>418</v>
      </c>
      <c r="C44" s="183"/>
      <c r="D44" s="184">
        <f>D45</f>
        <v>713</v>
      </c>
      <c r="E44" s="184">
        <f>E45</f>
        <v>713</v>
      </c>
    </row>
    <row r="45" spans="1:5" ht="26.25" thickBot="1" x14ac:dyDescent="0.25">
      <c r="A45" s="186" t="s">
        <v>134</v>
      </c>
      <c r="B45" s="183" t="s">
        <v>418</v>
      </c>
      <c r="C45" s="183">
        <v>200</v>
      </c>
      <c r="D45" s="184">
        <v>713</v>
      </c>
      <c r="E45" s="184">
        <v>713</v>
      </c>
    </row>
    <row r="46" spans="1:5" ht="26.25" thickBot="1" x14ac:dyDescent="0.25">
      <c r="A46" s="185" t="s">
        <v>419</v>
      </c>
      <c r="B46" s="183" t="s">
        <v>27</v>
      </c>
      <c r="C46" s="183"/>
      <c r="D46" s="184">
        <f>D47</f>
        <v>11946</v>
      </c>
      <c r="E46" s="184">
        <f>E47</f>
        <v>11946</v>
      </c>
    </row>
    <row r="47" spans="1:5" ht="39" thickBot="1" x14ac:dyDescent="0.25">
      <c r="A47" s="186" t="s">
        <v>34</v>
      </c>
      <c r="B47" s="183" t="s">
        <v>27</v>
      </c>
      <c r="C47" s="183">
        <v>600</v>
      </c>
      <c r="D47" s="184">
        <v>11946</v>
      </c>
      <c r="E47" s="184">
        <v>11946</v>
      </c>
    </row>
    <row r="48" spans="1:5" ht="102.75" thickBot="1" x14ac:dyDescent="0.25">
      <c r="A48" s="181" t="s">
        <v>420</v>
      </c>
      <c r="B48" s="183" t="s">
        <v>28</v>
      </c>
      <c r="C48" s="183"/>
      <c r="D48" s="184">
        <f>D50+D49</f>
        <v>135033</v>
      </c>
      <c r="E48" s="184">
        <f>E50+E49</f>
        <v>135033</v>
      </c>
    </row>
    <row r="49" spans="1:5" ht="26.25" thickBot="1" x14ac:dyDescent="0.25">
      <c r="A49" s="460" t="s">
        <v>134</v>
      </c>
      <c r="B49" s="183" t="s">
        <v>28</v>
      </c>
      <c r="C49" s="183">
        <v>200</v>
      </c>
      <c r="D49" s="184">
        <v>4560</v>
      </c>
      <c r="E49" s="184">
        <v>4560</v>
      </c>
    </row>
    <row r="50" spans="1:5" ht="39" thickBot="1" x14ac:dyDescent="0.25">
      <c r="A50" s="186" t="s">
        <v>34</v>
      </c>
      <c r="B50" s="183" t="s">
        <v>28</v>
      </c>
      <c r="C50" s="183">
        <v>600</v>
      </c>
      <c r="D50" s="184">
        <v>130473</v>
      </c>
      <c r="E50" s="184">
        <v>130473</v>
      </c>
    </row>
    <row r="51" spans="1:5" ht="51.75" thickBot="1" x14ac:dyDescent="0.25">
      <c r="A51" s="181" t="s">
        <v>525</v>
      </c>
      <c r="B51" s="183" t="s">
        <v>29</v>
      </c>
      <c r="C51" s="183"/>
      <c r="D51" s="184">
        <f>D52</f>
        <v>1680</v>
      </c>
      <c r="E51" s="184">
        <f>E52</f>
        <v>1680</v>
      </c>
    </row>
    <row r="52" spans="1:5" ht="39" thickBot="1" x14ac:dyDescent="0.25">
      <c r="A52" s="186" t="s">
        <v>34</v>
      </c>
      <c r="B52" s="183" t="s">
        <v>29</v>
      </c>
      <c r="C52" s="183">
        <v>600</v>
      </c>
      <c r="D52" s="184">
        <v>1680</v>
      </c>
      <c r="E52" s="184">
        <v>1680</v>
      </c>
    </row>
    <row r="53" spans="1:5" ht="51.75" thickBot="1" x14ac:dyDescent="0.25">
      <c r="A53" s="181" t="s">
        <v>409</v>
      </c>
      <c r="B53" s="183" t="s">
        <v>30</v>
      </c>
      <c r="C53" s="183"/>
      <c r="D53" s="184">
        <f>D54</f>
        <v>260</v>
      </c>
      <c r="E53" s="184">
        <f>E54</f>
        <v>260</v>
      </c>
    </row>
    <row r="54" spans="1:5" ht="39" thickBot="1" x14ac:dyDescent="0.25">
      <c r="A54" s="186" t="s">
        <v>34</v>
      </c>
      <c r="B54" s="183" t="s">
        <v>30</v>
      </c>
      <c r="C54" s="183">
        <v>600</v>
      </c>
      <c r="D54" s="184">
        <v>260</v>
      </c>
      <c r="E54" s="184">
        <v>260</v>
      </c>
    </row>
    <row r="55" spans="1:5" ht="39" thickBot="1" x14ac:dyDescent="0.25">
      <c r="A55" s="185" t="s">
        <v>410</v>
      </c>
      <c r="B55" s="183" t="s">
        <v>39</v>
      </c>
      <c r="C55" s="183"/>
      <c r="D55" s="184">
        <f>D56</f>
        <v>800</v>
      </c>
      <c r="E55" s="184">
        <f>E56</f>
        <v>800</v>
      </c>
    </row>
    <row r="56" spans="1:5" ht="39" thickBot="1" x14ac:dyDescent="0.25">
      <c r="A56" s="186" t="s">
        <v>34</v>
      </c>
      <c r="B56" s="183" t="s">
        <v>39</v>
      </c>
      <c r="C56" s="183">
        <v>600</v>
      </c>
      <c r="D56" s="184">
        <v>800</v>
      </c>
      <c r="E56" s="184">
        <v>800</v>
      </c>
    </row>
    <row r="57" spans="1:5" ht="77.25" thickBot="1" x14ac:dyDescent="0.25">
      <c r="A57" s="185" t="s">
        <v>436</v>
      </c>
      <c r="B57" s="183" t="s">
        <v>119</v>
      </c>
      <c r="C57" s="183"/>
      <c r="D57" s="184">
        <f>D58</f>
        <v>977</v>
      </c>
      <c r="E57" s="184">
        <f>E58</f>
        <v>977</v>
      </c>
    </row>
    <row r="58" spans="1:5" ht="26.25" thickBot="1" x14ac:dyDescent="0.25">
      <c r="A58" s="186" t="s">
        <v>134</v>
      </c>
      <c r="B58" s="183" t="s">
        <v>119</v>
      </c>
      <c r="C58" s="183">
        <v>200</v>
      </c>
      <c r="D58" s="184">
        <v>977</v>
      </c>
      <c r="E58" s="184">
        <v>977</v>
      </c>
    </row>
    <row r="59" spans="1:5" ht="51.75" thickBot="1" x14ac:dyDescent="0.25">
      <c r="A59" s="181" t="s">
        <v>422</v>
      </c>
      <c r="B59" s="183" t="s">
        <v>118</v>
      </c>
      <c r="C59" s="183"/>
      <c r="D59" s="184">
        <f>D60</f>
        <v>12726.2</v>
      </c>
      <c r="E59" s="184">
        <f>E60</f>
        <v>12215.1</v>
      </c>
    </row>
    <row r="60" spans="1:5" ht="39" thickBot="1" x14ac:dyDescent="0.25">
      <c r="A60" s="186" t="s">
        <v>34</v>
      </c>
      <c r="B60" s="183" t="s">
        <v>118</v>
      </c>
      <c r="C60" s="183">
        <v>600</v>
      </c>
      <c r="D60" s="184">
        <v>12726.2</v>
      </c>
      <c r="E60" s="184">
        <v>12215.1</v>
      </c>
    </row>
    <row r="61" spans="1:5" ht="26.25" thickBot="1" x14ac:dyDescent="0.25">
      <c r="A61" s="185" t="s">
        <v>423</v>
      </c>
      <c r="B61" s="183" t="s">
        <v>424</v>
      </c>
      <c r="C61" s="183"/>
      <c r="D61" s="184">
        <f>D62</f>
        <v>6553.8</v>
      </c>
      <c r="E61" s="184">
        <f>E62</f>
        <v>1535.3</v>
      </c>
    </row>
    <row r="62" spans="1:5" ht="39" thickBot="1" x14ac:dyDescent="0.25">
      <c r="A62" s="186" t="s">
        <v>34</v>
      </c>
      <c r="B62" s="183" t="s">
        <v>424</v>
      </c>
      <c r="C62" s="183">
        <v>600</v>
      </c>
      <c r="D62" s="184">
        <v>6553.8</v>
      </c>
      <c r="E62" s="184">
        <v>1535.3</v>
      </c>
    </row>
    <row r="63" spans="1:5" ht="26.25" thickBot="1" x14ac:dyDescent="0.25">
      <c r="A63" s="187" t="s">
        <v>318</v>
      </c>
      <c r="B63" s="179" t="s">
        <v>31</v>
      </c>
      <c r="C63" s="179"/>
      <c r="D63" s="180">
        <f>D64</f>
        <v>10636.1</v>
      </c>
      <c r="E63" s="180">
        <f>E64</f>
        <v>10636.1</v>
      </c>
    </row>
    <row r="64" spans="1:5" ht="51.75" thickBot="1" x14ac:dyDescent="0.25">
      <c r="A64" s="185" t="s">
        <v>319</v>
      </c>
      <c r="B64" s="183" t="s">
        <v>32</v>
      </c>
      <c r="C64" s="183"/>
      <c r="D64" s="184">
        <f>D65</f>
        <v>10636.1</v>
      </c>
      <c r="E64" s="184">
        <f>E65</f>
        <v>10636.1</v>
      </c>
    </row>
    <row r="65" spans="1:5" ht="39" thickBot="1" x14ac:dyDescent="0.25">
      <c r="A65" s="186" t="s">
        <v>34</v>
      </c>
      <c r="B65" s="183" t="s">
        <v>32</v>
      </c>
      <c r="C65" s="183">
        <v>600</v>
      </c>
      <c r="D65" s="184">
        <v>10636.1</v>
      </c>
      <c r="E65" s="184">
        <v>10636.1</v>
      </c>
    </row>
    <row r="66" spans="1:5" ht="39" thickBot="1" x14ac:dyDescent="0.25">
      <c r="A66" s="187" t="s">
        <v>425</v>
      </c>
      <c r="B66" s="179" t="s">
        <v>426</v>
      </c>
      <c r="C66" s="179"/>
      <c r="D66" s="180">
        <f>D67</f>
        <v>7648.5</v>
      </c>
      <c r="E66" s="180">
        <f>E67</f>
        <v>7648.5</v>
      </c>
    </row>
    <row r="67" spans="1:5" ht="64.5" thickBot="1" x14ac:dyDescent="0.25">
      <c r="A67" s="181" t="s">
        <v>427</v>
      </c>
      <c r="B67" s="183" t="s">
        <v>428</v>
      </c>
      <c r="C67" s="183"/>
      <c r="D67" s="184">
        <f>D68</f>
        <v>7648.5</v>
      </c>
      <c r="E67" s="184">
        <f>E68</f>
        <v>7648.5</v>
      </c>
    </row>
    <row r="68" spans="1:5" ht="39" thickBot="1" x14ac:dyDescent="0.25">
      <c r="A68" s="186" t="s">
        <v>34</v>
      </c>
      <c r="B68" s="183" t="s">
        <v>428</v>
      </c>
      <c r="C68" s="183">
        <v>600</v>
      </c>
      <c r="D68" s="184">
        <v>7648.5</v>
      </c>
      <c r="E68" s="184">
        <v>7648.5</v>
      </c>
    </row>
    <row r="69" spans="1:5" ht="26.25" thickBot="1" x14ac:dyDescent="0.25">
      <c r="A69" s="187" t="s">
        <v>429</v>
      </c>
      <c r="B69" s="179" t="s">
        <v>430</v>
      </c>
      <c r="C69" s="179"/>
      <c r="D69" s="180">
        <f>D70+D72</f>
        <v>10055.6</v>
      </c>
      <c r="E69" s="180">
        <f>E70+E72</f>
        <v>10055.6</v>
      </c>
    </row>
    <row r="70" spans="1:5" ht="51.75" thickBot="1" x14ac:dyDescent="0.25">
      <c r="A70" s="181" t="s">
        <v>431</v>
      </c>
      <c r="B70" s="183" t="s">
        <v>432</v>
      </c>
      <c r="C70" s="183"/>
      <c r="D70" s="184">
        <f>D71</f>
        <v>10055.6</v>
      </c>
      <c r="E70" s="184">
        <f>E71</f>
        <v>10055.6</v>
      </c>
    </row>
    <row r="71" spans="1:5" ht="39" thickBot="1" x14ac:dyDescent="0.25">
      <c r="A71" s="186" t="s">
        <v>34</v>
      </c>
      <c r="B71" s="183" t="s">
        <v>432</v>
      </c>
      <c r="C71" s="183">
        <v>600</v>
      </c>
      <c r="D71" s="184">
        <v>10055.6</v>
      </c>
      <c r="E71" s="184">
        <v>10055.6</v>
      </c>
    </row>
    <row r="72" spans="1:5" ht="39" hidden="1" thickBot="1" x14ac:dyDescent="0.25">
      <c r="A72" s="195" t="s">
        <v>526</v>
      </c>
      <c r="B72" s="197" t="s">
        <v>433</v>
      </c>
      <c r="C72" s="198"/>
      <c r="D72" s="199">
        <f>D73</f>
        <v>0</v>
      </c>
      <c r="E72" s="199">
        <f>E73</f>
        <v>0</v>
      </c>
    </row>
    <row r="73" spans="1:5" ht="39" hidden="1" thickBot="1" x14ac:dyDescent="0.25">
      <c r="A73" s="206" t="s">
        <v>34</v>
      </c>
      <c r="B73" s="197" t="s">
        <v>433</v>
      </c>
      <c r="C73" s="198">
        <v>600</v>
      </c>
      <c r="D73" s="199">
        <v>0</v>
      </c>
      <c r="E73" s="199">
        <v>0</v>
      </c>
    </row>
    <row r="74" spans="1:5" ht="24.75" thickBot="1" x14ac:dyDescent="0.25">
      <c r="A74" s="305" t="s">
        <v>544</v>
      </c>
      <c r="B74" s="306" t="s">
        <v>545</v>
      </c>
      <c r="C74" s="299"/>
      <c r="D74" s="180">
        <f>D75</f>
        <v>41974.6</v>
      </c>
      <c r="E74" s="180">
        <f>E75</f>
        <v>84816.7</v>
      </c>
    </row>
    <row r="75" spans="1:5" ht="24.75" thickBot="1" x14ac:dyDescent="0.25">
      <c r="A75" s="307" t="s">
        <v>546</v>
      </c>
      <c r="B75" s="308" t="s">
        <v>547</v>
      </c>
      <c r="C75" s="299"/>
      <c r="D75" s="184">
        <f>D76</f>
        <v>41974.6</v>
      </c>
      <c r="E75" s="184">
        <f>E76</f>
        <v>84816.7</v>
      </c>
    </row>
    <row r="76" spans="1:5" ht="24.75" thickBot="1" x14ac:dyDescent="0.25">
      <c r="A76" s="309" t="s">
        <v>34</v>
      </c>
      <c r="B76" s="310" t="s">
        <v>547</v>
      </c>
      <c r="C76" s="299">
        <v>600</v>
      </c>
      <c r="D76" s="184">
        <v>41974.6</v>
      </c>
      <c r="E76" s="184">
        <v>84816.7</v>
      </c>
    </row>
    <row r="77" spans="1:5" ht="24.75" thickBot="1" x14ac:dyDescent="0.25">
      <c r="A77" s="311" t="s">
        <v>548</v>
      </c>
      <c r="B77" s="384" t="s">
        <v>549</v>
      </c>
      <c r="C77" s="382"/>
      <c r="D77" s="180">
        <f>D80+D82+D78</f>
        <v>25524</v>
      </c>
      <c r="E77" s="180">
        <f>E80+E82+E78</f>
        <v>25524</v>
      </c>
    </row>
    <row r="78" spans="1:5" ht="64.5" thickBot="1" x14ac:dyDescent="0.25">
      <c r="A78" s="386" t="s">
        <v>569</v>
      </c>
      <c r="B78" s="385" t="s">
        <v>570</v>
      </c>
      <c r="C78" s="390"/>
      <c r="D78" s="184">
        <f>D79</f>
        <v>547</v>
      </c>
      <c r="E78" s="184">
        <f>E79</f>
        <v>547</v>
      </c>
    </row>
    <row r="79" spans="1:5" ht="39" thickBot="1" x14ac:dyDescent="0.25">
      <c r="A79" s="387" t="s">
        <v>34</v>
      </c>
      <c r="B79" s="385" t="s">
        <v>570</v>
      </c>
      <c r="C79" s="389">
        <v>600</v>
      </c>
      <c r="D79" s="184">
        <v>547</v>
      </c>
      <c r="E79" s="184">
        <v>547</v>
      </c>
    </row>
    <row r="80" spans="1:5" ht="48.75" thickBot="1" x14ac:dyDescent="0.25">
      <c r="A80" s="388" t="s">
        <v>550</v>
      </c>
      <c r="B80" s="308" t="s">
        <v>551</v>
      </c>
      <c r="C80" s="258"/>
      <c r="D80" s="184">
        <f>D81</f>
        <v>1697</v>
      </c>
      <c r="E80" s="184">
        <f>E81</f>
        <v>1697</v>
      </c>
    </row>
    <row r="81" spans="1:5" ht="24.75" thickBot="1" x14ac:dyDescent="0.25">
      <c r="A81" s="309" t="s">
        <v>34</v>
      </c>
      <c r="B81" s="308" t="s">
        <v>551</v>
      </c>
      <c r="C81" s="299">
        <v>600</v>
      </c>
      <c r="D81" s="184">
        <v>1697</v>
      </c>
      <c r="E81" s="298">
        <v>1697</v>
      </c>
    </row>
    <row r="82" spans="1:5" ht="84.75" thickBot="1" x14ac:dyDescent="0.25">
      <c r="A82" s="307" t="s">
        <v>552</v>
      </c>
      <c r="B82" s="308" t="s">
        <v>553</v>
      </c>
      <c r="C82" s="299"/>
      <c r="D82" s="383">
        <f>D83</f>
        <v>23280</v>
      </c>
      <c r="E82" s="391">
        <f>E83</f>
        <v>23280</v>
      </c>
    </row>
    <row r="83" spans="1:5" ht="24.75" thickBot="1" x14ac:dyDescent="0.25">
      <c r="A83" s="309" t="s">
        <v>34</v>
      </c>
      <c r="B83" s="308" t="s">
        <v>553</v>
      </c>
      <c r="C83" s="299">
        <v>600</v>
      </c>
      <c r="D83" s="391">
        <v>23280</v>
      </c>
      <c r="E83" s="184">
        <v>23280</v>
      </c>
    </row>
    <row r="84" spans="1:5" ht="25.5" customHeight="1" thickBot="1" x14ac:dyDescent="0.25">
      <c r="A84" s="187" t="s">
        <v>321</v>
      </c>
      <c r="B84" s="179" t="s">
        <v>33</v>
      </c>
      <c r="C84" s="179"/>
      <c r="D84" s="180">
        <f>D85+D88+D93+D96+D103</f>
        <v>2677.4</v>
      </c>
      <c r="E84" s="180">
        <f>E85+E88+E93+E96+E103</f>
        <v>2411</v>
      </c>
    </row>
    <row r="85" spans="1:5" ht="26.25" hidden="1" thickBot="1" x14ac:dyDescent="0.25">
      <c r="A85" s="185" t="s">
        <v>322</v>
      </c>
      <c r="B85" s="183" t="s">
        <v>72</v>
      </c>
      <c r="C85" s="183"/>
      <c r="D85" s="184">
        <f>D86</f>
        <v>0</v>
      </c>
      <c r="E85" s="184">
        <f>E86</f>
        <v>0</v>
      </c>
    </row>
    <row r="86" spans="1:5" ht="13.5" hidden="1" thickBot="1" x14ac:dyDescent="0.25">
      <c r="A86" s="185" t="s">
        <v>323</v>
      </c>
      <c r="B86" s="232" t="s">
        <v>8</v>
      </c>
      <c r="C86" s="183"/>
      <c r="D86" s="184">
        <f>D87</f>
        <v>0</v>
      </c>
      <c r="E86" s="184">
        <f>E87</f>
        <v>0</v>
      </c>
    </row>
    <row r="87" spans="1:5" ht="39" hidden="1" thickBot="1" x14ac:dyDescent="0.25">
      <c r="A87" s="186" t="s">
        <v>34</v>
      </c>
      <c r="B87" s="232" t="s">
        <v>8</v>
      </c>
      <c r="C87" s="183">
        <v>600</v>
      </c>
      <c r="D87" s="184">
        <v>0</v>
      </c>
      <c r="E87" s="184">
        <v>0</v>
      </c>
    </row>
    <row r="88" spans="1:5" ht="13.5" thickBot="1" x14ac:dyDescent="0.25">
      <c r="A88" s="177" t="s">
        <v>324</v>
      </c>
      <c r="B88" s="179" t="s">
        <v>9</v>
      </c>
      <c r="C88" s="179"/>
      <c r="D88" s="180">
        <f>D89+D91</f>
        <v>2404</v>
      </c>
      <c r="E88" s="180">
        <f>E89+E91</f>
        <v>2404</v>
      </c>
    </row>
    <row r="89" spans="1:5" ht="39" thickBot="1" x14ac:dyDescent="0.25">
      <c r="A89" s="181" t="s">
        <v>325</v>
      </c>
      <c r="B89" s="183" t="s">
        <v>326</v>
      </c>
      <c r="C89" s="183"/>
      <c r="D89" s="184">
        <f>D90</f>
        <v>2404</v>
      </c>
      <c r="E89" s="184">
        <f>E90</f>
        <v>2404</v>
      </c>
    </row>
    <row r="90" spans="1:5" ht="36" customHeight="1" thickBot="1" x14ac:dyDescent="0.25">
      <c r="A90" s="186" t="s">
        <v>34</v>
      </c>
      <c r="B90" s="183" t="s">
        <v>326</v>
      </c>
      <c r="C90" s="183">
        <v>600</v>
      </c>
      <c r="D90" s="184">
        <v>2404</v>
      </c>
      <c r="E90" s="184">
        <v>2404</v>
      </c>
    </row>
    <row r="91" spans="1:5" ht="13.5" hidden="1" thickBot="1" x14ac:dyDescent="0.25">
      <c r="A91" s="181" t="s">
        <v>327</v>
      </c>
      <c r="B91" s="183" t="s">
        <v>10</v>
      </c>
      <c r="C91" s="183"/>
      <c r="D91" s="184">
        <f>D92</f>
        <v>0</v>
      </c>
      <c r="E91" s="184">
        <f>E92</f>
        <v>0</v>
      </c>
    </row>
    <row r="92" spans="1:5" ht="39" hidden="1" thickBot="1" x14ac:dyDescent="0.25">
      <c r="A92" s="186" t="s">
        <v>34</v>
      </c>
      <c r="B92" s="183" t="s">
        <v>10</v>
      </c>
      <c r="C92" s="183">
        <v>600</v>
      </c>
      <c r="D92" s="184">
        <v>0</v>
      </c>
      <c r="E92" s="184">
        <v>0</v>
      </c>
    </row>
    <row r="93" spans="1:5" ht="39" thickBot="1" x14ac:dyDescent="0.25">
      <c r="A93" s="187" t="s">
        <v>438</v>
      </c>
      <c r="B93" s="179" t="s">
        <v>439</v>
      </c>
      <c r="C93" s="179"/>
      <c r="D93" s="180">
        <f>D94</f>
        <v>266.39999999999998</v>
      </c>
      <c r="E93" s="180">
        <f>E94</f>
        <v>0</v>
      </c>
    </row>
    <row r="94" spans="1:5" ht="26.25" thickBot="1" x14ac:dyDescent="0.25">
      <c r="A94" s="181" t="s">
        <v>440</v>
      </c>
      <c r="B94" s="183" t="s">
        <v>441</v>
      </c>
      <c r="C94" s="183"/>
      <c r="D94" s="184">
        <f>D95</f>
        <v>266.39999999999998</v>
      </c>
      <c r="E94" s="184">
        <f>E95</f>
        <v>0</v>
      </c>
    </row>
    <row r="95" spans="1:5" ht="39" thickBot="1" x14ac:dyDescent="0.25">
      <c r="A95" s="186" t="s">
        <v>34</v>
      </c>
      <c r="B95" s="183" t="s">
        <v>441</v>
      </c>
      <c r="C95" s="183">
        <v>600</v>
      </c>
      <c r="D95" s="184">
        <v>266.39999999999998</v>
      </c>
      <c r="E95" s="184">
        <v>0</v>
      </c>
    </row>
    <row r="96" spans="1:5" ht="25.5" customHeight="1" thickBot="1" x14ac:dyDescent="0.25">
      <c r="A96" s="187" t="s">
        <v>397</v>
      </c>
      <c r="B96" s="179" t="s">
        <v>398</v>
      </c>
      <c r="C96" s="179"/>
      <c r="D96" s="180">
        <f>D97+D99+D101</f>
        <v>7</v>
      </c>
      <c r="E96" s="180">
        <f>E97+E99+E101</f>
        <v>7</v>
      </c>
    </row>
    <row r="97" spans="1:5" ht="26.25" hidden="1" thickBot="1" x14ac:dyDescent="0.25">
      <c r="A97" s="181" t="s">
        <v>401</v>
      </c>
      <c r="B97" s="183" t="s">
        <v>402</v>
      </c>
      <c r="C97" s="183"/>
      <c r="D97" s="184">
        <f>D98</f>
        <v>0</v>
      </c>
      <c r="E97" s="184">
        <f>E98</f>
        <v>0</v>
      </c>
    </row>
    <row r="98" spans="1:5" ht="39" hidden="1" thickBot="1" x14ac:dyDescent="0.25">
      <c r="A98" s="186" t="s">
        <v>34</v>
      </c>
      <c r="B98" s="183" t="s">
        <v>402</v>
      </c>
      <c r="C98" s="183">
        <v>600</v>
      </c>
      <c r="D98" s="184">
        <v>0</v>
      </c>
      <c r="E98" s="184">
        <v>0</v>
      </c>
    </row>
    <row r="99" spans="1:5" ht="39" thickBot="1" x14ac:dyDescent="0.25">
      <c r="A99" s="195" t="s">
        <v>468</v>
      </c>
      <c r="B99" s="197" t="s">
        <v>469</v>
      </c>
      <c r="C99" s="198"/>
      <c r="D99" s="199">
        <f>D100</f>
        <v>7</v>
      </c>
      <c r="E99" s="199">
        <f>E100</f>
        <v>7</v>
      </c>
    </row>
    <row r="100" spans="1:5" ht="12" customHeight="1" thickBot="1" x14ac:dyDescent="0.25">
      <c r="A100" s="206" t="s">
        <v>78</v>
      </c>
      <c r="B100" s="246" t="s">
        <v>469</v>
      </c>
      <c r="C100" s="247">
        <v>500</v>
      </c>
      <c r="D100" s="199">
        <v>7</v>
      </c>
      <c r="E100" s="199">
        <v>7</v>
      </c>
    </row>
    <row r="101" spans="1:5" ht="39" hidden="1" thickBot="1" x14ac:dyDescent="0.25">
      <c r="A101" s="185" t="s">
        <v>399</v>
      </c>
      <c r="B101" s="183" t="s">
        <v>400</v>
      </c>
      <c r="C101" s="183"/>
      <c r="D101" s="184">
        <f>D102</f>
        <v>0</v>
      </c>
      <c r="E101" s="184">
        <f>E102</f>
        <v>0</v>
      </c>
    </row>
    <row r="102" spans="1:5" ht="39" hidden="1" thickBot="1" x14ac:dyDescent="0.25">
      <c r="A102" s="189" t="s">
        <v>34</v>
      </c>
      <c r="B102" s="183" t="s">
        <v>400</v>
      </c>
      <c r="C102" s="183">
        <v>600</v>
      </c>
      <c r="D102" s="184"/>
      <c r="E102" s="184"/>
    </row>
    <row r="103" spans="1:5" ht="26.25" hidden="1" thickBot="1" x14ac:dyDescent="0.25">
      <c r="A103" s="187" t="s">
        <v>470</v>
      </c>
      <c r="B103" s="179" t="s">
        <v>471</v>
      </c>
      <c r="C103" s="179"/>
      <c r="D103" s="180">
        <f>D104</f>
        <v>0</v>
      </c>
      <c r="E103" s="180">
        <f>E104</f>
        <v>0</v>
      </c>
    </row>
    <row r="104" spans="1:5" ht="39" hidden="1" thickBot="1" x14ac:dyDescent="0.25">
      <c r="A104" s="181" t="s">
        <v>399</v>
      </c>
      <c r="B104" s="183" t="s">
        <v>472</v>
      </c>
      <c r="C104" s="183"/>
      <c r="D104" s="184">
        <f>D105</f>
        <v>0</v>
      </c>
      <c r="E104" s="184">
        <f>E105</f>
        <v>0</v>
      </c>
    </row>
    <row r="105" spans="1:5" ht="13.5" hidden="1" thickBot="1" x14ac:dyDescent="0.25">
      <c r="A105" s="186" t="s">
        <v>78</v>
      </c>
      <c r="B105" s="183" t="s">
        <v>472</v>
      </c>
      <c r="C105" s="183">
        <v>500</v>
      </c>
      <c r="D105" s="184">
        <v>0</v>
      </c>
      <c r="E105" s="184">
        <v>0</v>
      </c>
    </row>
    <row r="106" spans="1:5" ht="26.25" thickBot="1" x14ac:dyDescent="0.25">
      <c r="A106" s="187" t="s">
        <v>168</v>
      </c>
      <c r="B106" s="179" t="s">
        <v>11</v>
      </c>
      <c r="C106" s="179"/>
      <c r="D106" s="180">
        <f>D107+D112</f>
        <v>3901.4</v>
      </c>
      <c r="E106" s="180">
        <f>E107+E112</f>
        <v>3907.4</v>
      </c>
    </row>
    <row r="107" spans="1:5" ht="39" thickBot="1" x14ac:dyDescent="0.25">
      <c r="A107" s="177" t="s">
        <v>492</v>
      </c>
      <c r="B107" s="179" t="s">
        <v>12</v>
      </c>
      <c r="C107" s="179"/>
      <c r="D107" s="180">
        <f>D108+D110</f>
        <v>3244.4</v>
      </c>
      <c r="E107" s="180">
        <f>E108+E110</f>
        <v>3244.4</v>
      </c>
    </row>
    <row r="108" spans="1:5" ht="64.5" thickBot="1" x14ac:dyDescent="0.25">
      <c r="A108" s="195" t="s">
        <v>493</v>
      </c>
      <c r="B108" s="197" t="s">
        <v>494</v>
      </c>
      <c r="C108" s="198"/>
      <c r="D108" s="199">
        <f>D109</f>
        <v>1622.2</v>
      </c>
      <c r="E108" s="199">
        <f>E109</f>
        <v>1622.2</v>
      </c>
    </row>
    <row r="109" spans="1:5" ht="26.25" thickBot="1" x14ac:dyDescent="0.25">
      <c r="A109" s="206" t="s">
        <v>495</v>
      </c>
      <c r="B109" s="197" t="s">
        <v>494</v>
      </c>
      <c r="C109" s="198">
        <v>400</v>
      </c>
      <c r="D109" s="199">
        <v>1622.2</v>
      </c>
      <c r="E109" s="199">
        <v>1622.2</v>
      </c>
    </row>
    <row r="110" spans="1:5" ht="51.75" thickBot="1" x14ac:dyDescent="0.25">
      <c r="A110" s="185" t="s">
        <v>496</v>
      </c>
      <c r="B110" s="183" t="s">
        <v>497</v>
      </c>
      <c r="C110" s="183"/>
      <c r="D110" s="184">
        <f>D111</f>
        <v>1622.2</v>
      </c>
      <c r="E110" s="184">
        <f>E111</f>
        <v>1622.2</v>
      </c>
    </row>
    <row r="111" spans="1:5" ht="26.25" thickBot="1" x14ac:dyDescent="0.25">
      <c r="A111" s="189" t="s">
        <v>495</v>
      </c>
      <c r="B111" s="183" t="s">
        <v>497</v>
      </c>
      <c r="C111" s="183">
        <v>400</v>
      </c>
      <c r="D111" s="184">
        <v>1622.2</v>
      </c>
      <c r="E111" s="184">
        <v>1622.2</v>
      </c>
    </row>
    <row r="112" spans="1:5" ht="39" thickBot="1" x14ac:dyDescent="0.25">
      <c r="A112" s="187" t="s">
        <v>169</v>
      </c>
      <c r="B112" s="179" t="s">
        <v>170</v>
      </c>
      <c r="C112" s="179"/>
      <c r="D112" s="180">
        <f>D113+D115</f>
        <v>657</v>
      </c>
      <c r="E112" s="180">
        <f>E113+E115</f>
        <v>663</v>
      </c>
    </row>
    <row r="113" spans="1:5" ht="26.25" hidden="1" thickBot="1" x14ac:dyDescent="0.25">
      <c r="A113" s="181" t="s">
        <v>171</v>
      </c>
      <c r="B113" s="183" t="s">
        <v>172</v>
      </c>
      <c r="C113" s="183"/>
      <c r="D113" s="184">
        <f>D114</f>
        <v>0</v>
      </c>
      <c r="E113" s="184">
        <f>E114</f>
        <v>0</v>
      </c>
    </row>
    <row r="114" spans="1:5" ht="26.25" hidden="1" thickBot="1" x14ac:dyDescent="0.25">
      <c r="A114" s="186" t="s">
        <v>134</v>
      </c>
      <c r="B114" s="183" t="s">
        <v>172</v>
      </c>
      <c r="C114" s="183">
        <v>200</v>
      </c>
      <c r="D114" s="184">
        <v>0</v>
      </c>
      <c r="E114" s="184">
        <v>0</v>
      </c>
    </row>
    <row r="115" spans="1:5" ht="51.75" thickBot="1" x14ac:dyDescent="0.25">
      <c r="A115" s="181" t="s">
        <v>173</v>
      </c>
      <c r="B115" s="183" t="s">
        <v>174</v>
      </c>
      <c r="C115" s="183"/>
      <c r="D115" s="184">
        <f>D116+D117</f>
        <v>657</v>
      </c>
      <c r="E115" s="184">
        <f>E116+E117</f>
        <v>663</v>
      </c>
    </row>
    <row r="116" spans="1:5" ht="64.5" thickBot="1" x14ac:dyDescent="0.25">
      <c r="A116" s="186" t="s">
        <v>25</v>
      </c>
      <c r="B116" s="183" t="s">
        <v>174</v>
      </c>
      <c r="C116" s="183">
        <v>100</v>
      </c>
      <c r="D116" s="184">
        <v>543</v>
      </c>
      <c r="E116" s="184">
        <v>543</v>
      </c>
    </row>
    <row r="117" spans="1:5" ht="26.25" thickBot="1" x14ac:dyDescent="0.25">
      <c r="A117" s="186" t="s">
        <v>134</v>
      </c>
      <c r="B117" s="183" t="s">
        <v>174</v>
      </c>
      <c r="C117" s="183">
        <v>200</v>
      </c>
      <c r="D117" s="184">
        <v>114</v>
      </c>
      <c r="E117" s="184">
        <v>120</v>
      </c>
    </row>
    <row r="118" spans="1:5" ht="26.25" thickBot="1" x14ac:dyDescent="0.25">
      <c r="A118" s="177" t="s">
        <v>371</v>
      </c>
      <c r="B118" s="179" t="s">
        <v>372</v>
      </c>
      <c r="C118" s="179"/>
      <c r="D118" s="180">
        <f>D119</f>
        <v>54</v>
      </c>
      <c r="E118" s="180">
        <f>E119</f>
        <v>54</v>
      </c>
    </row>
    <row r="119" spans="1:5" ht="24.75" customHeight="1" thickBot="1" x14ac:dyDescent="0.25">
      <c r="A119" s="185" t="s">
        <v>373</v>
      </c>
      <c r="B119" s="183" t="s">
        <v>374</v>
      </c>
      <c r="C119" s="183"/>
      <c r="D119" s="184">
        <f>D120+D122+D124</f>
        <v>54</v>
      </c>
      <c r="E119" s="184">
        <f>E120+E122+E124</f>
        <v>54</v>
      </c>
    </row>
    <row r="120" spans="1:5" ht="26.25" hidden="1" thickBot="1" x14ac:dyDescent="0.25">
      <c r="A120" s="185" t="s">
        <v>375</v>
      </c>
      <c r="B120" s="183" t="s">
        <v>376</v>
      </c>
      <c r="C120" s="183"/>
      <c r="D120" s="184">
        <f>D121</f>
        <v>0</v>
      </c>
      <c r="E120" s="184">
        <f>E121</f>
        <v>0</v>
      </c>
    </row>
    <row r="121" spans="1:5" ht="26.25" hidden="1" thickBot="1" x14ac:dyDescent="0.25">
      <c r="A121" s="186" t="s">
        <v>134</v>
      </c>
      <c r="B121" s="183" t="s">
        <v>376</v>
      </c>
      <c r="C121" s="183">
        <v>200</v>
      </c>
      <c r="D121" s="184">
        <v>0</v>
      </c>
      <c r="E121" s="184">
        <v>0</v>
      </c>
    </row>
    <row r="122" spans="1:5" ht="115.5" thickBot="1" x14ac:dyDescent="0.25">
      <c r="A122" s="181" t="s">
        <v>377</v>
      </c>
      <c r="B122" s="183" t="s">
        <v>378</v>
      </c>
      <c r="C122" s="183"/>
      <c r="D122" s="184">
        <f>D123</f>
        <v>54</v>
      </c>
      <c r="E122" s="184">
        <f>E123</f>
        <v>54</v>
      </c>
    </row>
    <row r="123" spans="1:5" ht="25.5" customHeight="1" thickBot="1" x14ac:dyDescent="0.25">
      <c r="A123" s="186" t="s">
        <v>134</v>
      </c>
      <c r="B123" s="183" t="s">
        <v>378</v>
      </c>
      <c r="C123" s="183">
        <v>200</v>
      </c>
      <c r="D123" s="184">
        <v>54</v>
      </c>
      <c r="E123" s="184">
        <v>54</v>
      </c>
    </row>
    <row r="124" spans="1:5" ht="64.5" hidden="1" thickBot="1" x14ac:dyDescent="0.25">
      <c r="A124" s="181" t="s">
        <v>379</v>
      </c>
      <c r="B124" s="183" t="s">
        <v>380</v>
      </c>
      <c r="C124" s="183"/>
      <c r="D124" s="184">
        <f>D125</f>
        <v>0</v>
      </c>
      <c r="E124" s="184">
        <f>E125</f>
        <v>0</v>
      </c>
    </row>
    <row r="125" spans="1:5" ht="26.25" hidden="1" thickBot="1" x14ac:dyDescent="0.25">
      <c r="A125" s="186" t="s">
        <v>134</v>
      </c>
      <c r="B125" s="183" t="s">
        <v>380</v>
      </c>
      <c r="C125" s="183">
        <v>200</v>
      </c>
      <c r="D125" s="184">
        <v>0</v>
      </c>
      <c r="E125" s="184">
        <v>0</v>
      </c>
    </row>
    <row r="126" spans="1:5" ht="39" thickBot="1" x14ac:dyDescent="0.25">
      <c r="A126" s="187" t="s">
        <v>442</v>
      </c>
      <c r="B126" s="179" t="s">
        <v>443</v>
      </c>
      <c r="C126" s="179"/>
      <c r="D126" s="180">
        <f>D127</f>
        <v>5141.7</v>
      </c>
      <c r="E126" s="180">
        <f>E127</f>
        <v>5141.7</v>
      </c>
    </row>
    <row r="127" spans="1:5" ht="26.25" thickBot="1" x14ac:dyDescent="0.25">
      <c r="A127" s="181" t="s">
        <v>444</v>
      </c>
      <c r="B127" s="183" t="s">
        <v>445</v>
      </c>
      <c r="C127" s="183"/>
      <c r="D127" s="184">
        <f>D128</f>
        <v>5141.7</v>
      </c>
      <c r="E127" s="184">
        <f>E128</f>
        <v>5141.7</v>
      </c>
    </row>
    <row r="128" spans="1:5" ht="26.25" thickBot="1" x14ac:dyDescent="0.25">
      <c r="A128" s="181" t="s">
        <v>156</v>
      </c>
      <c r="B128" s="183" t="s">
        <v>446</v>
      </c>
      <c r="C128" s="183"/>
      <c r="D128" s="184">
        <f>D129+D130+D131</f>
        <v>5141.7</v>
      </c>
      <c r="E128" s="184">
        <f>E129+E130+E131</f>
        <v>5141.7</v>
      </c>
    </row>
    <row r="129" spans="1:5" ht="64.5" thickBot="1" x14ac:dyDescent="0.25">
      <c r="A129" s="186" t="s">
        <v>25</v>
      </c>
      <c r="B129" s="183" t="s">
        <v>446</v>
      </c>
      <c r="C129" s="183">
        <v>100</v>
      </c>
      <c r="D129" s="184">
        <v>4275.2</v>
      </c>
      <c r="E129" s="184">
        <v>4275.2</v>
      </c>
    </row>
    <row r="130" spans="1:5" ht="26.25" thickBot="1" x14ac:dyDescent="0.25">
      <c r="A130" s="186" t="s">
        <v>134</v>
      </c>
      <c r="B130" s="183" t="s">
        <v>446</v>
      </c>
      <c r="C130" s="183">
        <v>200</v>
      </c>
      <c r="D130" s="184">
        <v>836</v>
      </c>
      <c r="E130" s="184">
        <v>836</v>
      </c>
    </row>
    <row r="131" spans="1:5" ht="13.5" thickBot="1" x14ac:dyDescent="0.25">
      <c r="A131" s="186" t="s">
        <v>113</v>
      </c>
      <c r="B131" s="183" t="s">
        <v>446</v>
      </c>
      <c r="C131" s="183">
        <v>800</v>
      </c>
      <c r="D131" s="184">
        <v>30.5</v>
      </c>
      <c r="E131" s="184">
        <v>30.5</v>
      </c>
    </row>
    <row r="132" spans="1:5" ht="43.5" thickBot="1" x14ac:dyDescent="0.25">
      <c r="A132" s="248" t="s">
        <v>175</v>
      </c>
      <c r="B132" s="249" t="s">
        <v>104</v>
      </c>
      <c r="C132" s="249"/>
      <c r="D132" s="250">
        <f>D133</f>
        <v>50370.3</v>
      </c>
      <c r="E132" s="250">
        <f>E133</f>
        <v>65757.400000000009</v>
      </c>
    </row>
    <row r="133" spans="1:5" ht="26.25" thickBot="1" x14ac:dyDescent="0.25">
      <c r="A133" s="177" t="s">
        <v>176</v>
      </c>
      <c r="B133" s="179" t="s">
        <v>36</v>
      </c>
      <c r="C133" s="179"/>
      <c r="D133" s="180">
        <f>D134+D147+D156+D159+D162+D165</f>
        <v>50370.3</v>
      </c>
      <c r="E133" s="180">
        <f>E134+E147+E156+E159+E162+E165</f>
        <v>65757.400000000009</v>
      </c>
    </row>
    <row r="134" spans="1:5" ht="26.25" thickBot="1" x14ac:dyDescent="0.25">
      <c r="A134" s="177" t="s">
        <v>329</v>
      </c>
      <c r="B134" s="179" t="s">
        <v>37</v>
      </c>
      <c r="C134" s="179"/>
      <c r="D134" s="180">
        <f>D135+D137+D139+D141+D143+D145</f>
        <v>21060.400000000001</v>
      </c>
      <c r="E134" s="180">
        <f>E135+E137+E139+E141+E143+E145</f>
        <v>21175.399999999998</v>
      </c>
    </row>
    <row r="135" spans="1:5" ht="51.75" thickBot="1" x14ac:dyDescent="0.25">
      <c r="A135" s="185" t="s">
        <v>330</v>
      </c>
      <c r="B135" s="183" t="s">
        <v>71</v>
      </c>
      <c r="C135" s="183"/>
      <c r="D135" s="184">
        <f>D136</f>
        <v>14859.9</v>
      </c>
      <c r="E135" s="184">
        <f>E136</f>
        <v>14859.9</v>
      </c>
    </row>
    <row r="136" spans="1:5" ht="39" thickBot="1" x14ac:dyDescent="0.25">
      <c r="A136" s="186" t="s">
        <v>34</v>
      </c>
      <c r="B136" s="183" t="s">
        <v>71</v>
      </c>
      <c r="C136" s="183">
        <v>600</v>
      </c>
      <c r="D136" s="184">
        <v>14859.9</v>
      </c>
      <c r="E136" s="184">
        <v>14859.9</v>
      </c>
    </row>
    <row r="137" spans="1:5" ht="13.5" thickBot="1" x14ac:dyDescent="0.25">
      <c r="A137" s="181" t="s">
        <v>331</v>
      </c>
      <c r="B137" s="183" t="s">
        <v>332</v>
      </c>
      <c r="C137" s="183"/>
      <c r="D137" s="184">
        <f>D138</f>
        <v>570</v>
      </c>
      <c r="E137" s="184">
        <f>E138</f>
        <v>0</v>
      </c>
    </row>
    <row r="138" spans="1:5" ht="39" thickBot="1" x14ac:dyDescent="0.25">
      <c r="A138" s="186" t="s">
        <v>34</v>
      </c>
      <c r="B138" s="183" t="s">
        <v>332</v>
      </c>
      <c r="C138" s="183">
        <v>600</v>
      </c>
      <c r="D138" s="184">
        <v>570</v>
      </c>
      <c r="E138" s="184">
        <v>0</v>
      </c>
    </row>
    <row r="139" spans="1:5" ht="39" thickBot="1" x14ac:dyDescent="0.25">
      <c r="A139" s="181" t="s">
        <v>333</v>
      </c>
      <c r="B139" s="183" t="s">
        <v>334</v>
      </c>
      <c r="C139" s="183"/>
      <c r="D139" s="184">
        <f>D140</f>
        <v>980</v>
      </c>
      <c r="E139" s="184">
        <f>E140</f>
        <v>0</v>
      </c>
    </row>
    <row r="140" spans="1:5" ht="37.5" customHeight="1" thickBot="1" x14ac:dyDescent="0.25">
      <c r="A140" s="186" t="s">
        <v>34</v>
      </c>
      <c r="B140" s="183" t="s">
        <v>334</v>
      </c>
      <c r="C140" s="183">
        <v>600</v>
      </c>
      <c r="D140" s="184">
        <v>980</v>
      </c>
      <c r="E140" s="184">
        <v>0</v>
      </c>
    </row>
    <row r="141" spans="1:5" ht="26.25" hidden="1" thickBot="1" x14ac:dyDescent="0.25">
      <c r="A141" s="195" t="s">
        <v>335</v>
      </c>
      <c r="B141" s="197" t="s">
        <v>336</v>
      </c>
      <c r="C141" s="198"/>
      <c r="D141" s="199">
        <f>D142</f>
        <v>0</v>
      </c>
      <c r="E141" s="199">
        <f>E142</f>
        <v>0</v>
      </c>
    </row>
    <row r="142" spans="1:5" ht="39" hidden="1" thickBot="1" x14ac:dyDescent="0.25">
      <c r="A142" s="206" t="s">
        <v>34</v>
      </c>
      <c r="B142" s="197" t="s">
        <v>336</v>
      </c>
      <c r="C142" s="198">
        <v>600</v>
      </c>
      <c r="D142" s="199">
        <v>0</v>
      </c>
      <c r="E142" s="199">
        <v>0</v>
      </c>
    </row>
    <row r="143" spans="1:5" ht="51.75" thickBot="1" x14ac:dyDescent="0.25">
      <c r="A143" s="185" t="s">
        <v>337</v>
      </c>
      <c r="B143" s="183" t="s">
        <v>338</v>
      </c>
      <c r="C143" s="183"/>
      <c r="D143" s="184">
        <f>D144</f>
        <v>242.8</v>
      </c>
      <c r="E143" s="184">
        <f>E144</f>
        <v>242.8</v>
      </c>
    </row>
    <row r="144" spans="1:5" ht="39" thickBot="1" x14ac:dyDescent="0.25">
      <c r="A144" s="186" t="s">
        <v>34</v>
      </c>
      <c r="B144" s="183" t="s">
        <v>338</v>
      </c>
      <c r="C144" s="183">
        <v>600</v>
      </c>
      <c r="D144" s="184">
        <v>242.8</v>
      </c>
      <c r="E144" s="184">
        <v>242.8</v>
      </c>
    </row>
    <row r="145" spans="1:5" ht="26.25" thickBot="1" x14ac:dyDescent="0.25">
      <c r="A145" s="181" t="s">
        <v>339</v>
      </c>
      <c r="B145" s="183" t="s">
        <v>340</v>
      </c>
      <c r="C145" s="183"/>
      <c r="D145" s="184">
        <f>D146</f>
        <v>4407.7</v>
      </c>
      <c r="E145" s="184">
        <f>E146</f>
        <v>6072.7</v>
      </c>
    </row>
    <row r="146" spans="1:5" ht="39" thickBot="1" x14ac:dyDescent="0.25">
      <c r="A146" s="186" t="s">
        <v>34</v>
      </c>
      <c r="B146" s="183" t="s">
        <v>340</v>
      </c>
      <c r="C146" s="183">
        <v>600</v>
      </c>
      <c r="D146" s="184">
        <v>4407.7</v>
      </c>
      <c r="E146" s="184">
        <v>6072.7</v>
      </c>
    </row>
    <row r="147" spans="1:5" ht="26.25" thickBot="1" x14ac:dyDescent="0.25">
      <c r="A147" s="177" t="s">
        <v>341</v>
      </c>
      <c r="B147" s="179" t="s">
        <v>105</v>
      </c>
      <c r="C147" s="179"/>
      <c r="D147" s="180">
        <f>D148+D150+D152+D154</f>
        <v>29309.9</v>
      </c>
      <c r="E147" s="180">
        <f>E148+E150+E152+E154</f>
        <v>30974.9</v>
      </c>
    </row>
    <row r="148" spans="1:5" ht="51.75" thickBot="1" x14ac:dyDescent="0.25">
      <c r="A148" s="185" t="s">
        <v>342</v>
      </c>
      <c r="B148" s="183" t="s">
        <v>70</v>
      </c>
      <c r="C148" s="183"/>
      <c r="D148" s="184">
        <f>D149</f>
        <v>24676.7</v>
      </c>
      <c r="E148" s="184">
        <f>E149</f>
        <v>24676.7</v>
      </c>
    </row>
    <row r="149" spans="1:5" ht="38.25" customHeight="1" thickBot="1" x14ac:dyDescent="0.25">
      <c r="A149" s="186" t="s">
        <v>34</v>
      </c>
      <c r="B149" s="183" t="s">
        <v>70</v>
      </c>
      <c r="C149" s="183">
        <v>600</v>
      </c>
      <c r="D149" s="184">
        <v>24676.7</v>
      </c>
      <c r="E149" s="184">
        <v>24676.7</v>
      </c>
    </row>
    <row r="150" spans="1:5" ht="39" hidden="1" thickBot="1" x14ac:dyDescent="0.25">
      <c r="A150" s="181" t="s">
        <v>343</v>
      </c>
      <c r="B150" s="183" t="s">
        <v>106</v>
      </c>
      <c r="C150" s="183"/>
      <c r="D150" s="184">
        <f>D151</f>
        <v>0</v>
      </c>
      <c r="E150" s="184">
        <f>E151</f>
        <v>0</v>
      </c>
    </row>
    <row r="151" spans="1:5" ht="39" hidden="1" thickBot="1" x14ac:dyDescent="0.25">
      <c r="A151" s="186" t="s">
        <v>34</v>
      </c>
      <c r="B151" s="183" t="s">
        <v>106</v>
      </c>
      <c r="C151" s="183">
        <v>600</v>
      </c>
      <c r="D151" s="184">
        <v>0</v>
      </c>
      <c r="E151" s="184">
        <v>0</v>
      </c>
    </row>
    <row r="152" spans="1:5" ht="64.5" thickBot="1" x14ac:dyDescent="0.25">
      <c r="A152" s="181" t="s">
        <v>344</v>
      </c>
      <c r="B152" s="183" t="s">
        <v>345</v>
      </c>
      <c r="C152" s="183"/>
      <c r="D152" s="184">
        <f>D153</f>
        <v>225.4</v>
      </c>
      <c r="E152" s="184">
        <f>E153</f>
        <v>225.4</v>
      </c>
    </row>
    <row r="153" spans="1:5" ht="39" thickBot="1" x14ac:dyDescent="0.25">
      <c r="A153" s="186" t="s">
        <v>34</v>
      </c>
      <c r="B153" s="183" t="s">
        <v>345</v>
      </c>
      <c r="C153" s="183">
        <v>600</v>
      </c>
      <c r="D153" s="184">
        <v>225.4</v>
      </c>
      <c r="E153" s="184">
        <v>225.4</v>
      </c>
    </row>
    <row r="154" spans="1:5" ht="26.25" thickBot="1" x14ac:dyDescent="0.25">
      <c r="A154" s="181" t="s">
        <v>339</v>
      </c>
      <c r="B154" s="183" t="s">
        <v>346</v>
      </c>
      <c r="C154" s="183"/>
      <c r="D154" s="184">
        <f>D155</f>
        <v>4407.8</v>
      </c>
      <c r="E154" s="184">
        <f>E155</f>
        <v>6072.8</v>
      </c>
    </row>
    <row r="155" spans="1:5" ht="36.75" customHeight="1" thickBot="1" x14ac:dyDescent="0.25">
      <c r="A155" s="186" t="s">
        <v>34</v>
      </c>
      <c r="B155" s="183" t="s">
        <v>346</v>
      </c>
      <c r="C155" s="183">
        <v>600</v>
      </c>
      <c r="D155" s="184">
        <v>4407.8</v>
      </c>
      <c r="E155" s="184">
        <v>6072.8</v>
      </c>
    </row>
    <row r="156" spans="1:5" ht="26.25" hidden="1" thickBot="1" x14ac:dyDescent="0.25">
      <c r="A156" s="177" t="s">
        <v>177</v>
      </c>
      <c r="B156" s="179" t="s">
        <v>178</v>
      </c>
      <c r="C156" s="179"/>
      <c r="D156" s="180">
        <f>D157</f>
        <v>0</v>
      </c>
      <c r="E156" s="180">
        <f>E157</f>
        <v>0</v>
      </c>
    </row>
    <row r="157" spans="1:5" ht="13.5" hidden="1" thickBot="1" x14ac:dyDescent="0.25">
      <c r="A157" s="185" t="s">
        <v>179</v>
      </c>
      <c r="B157" s="183" t="s">
        <v>180</v>
      </c>
      <c r="C157" s="183"/>
      <c r="D157" s="184">
        <f>D158</f>
        <v>0</v>
      </c>
      <c r="E157" s="184">
        <f>E158</f>
        <v>0</v>
      </c>
    </row>
    <row r="158" spans="1:5" ht="39" hidden="1" thickBot="1" x14ac:dyDescent="0.25">
      <c r="A158" s="186" t="s">
        <v>34</v>
      </c>
      <c r="B158" s="183" t="s">
        <v>180</v>
      </c>
      <c r="C158" s="183">
        <v>600</v>
      </c>
      <c r="D158" s="184">
        <v>0</v>
      </c>
      <c r="E158" s="184">
        <v>0</v>
      </c>
    </row>
    <row r="159" spans="1:5" ht="39" hidden="1" thickBot="1" x14ac:dyDescent="0.25">
      <c r="A159" s="177" t="s">
        <v>347</v>
      </c>
      <c r="B159" s="179" t="s">
        <v>348</v>
      </c>
      <c r="C159" s="179"/>
      <c r="D159" s="180">
        <f>D160</f>
        <v>0</v>
      </c>
      <c r="E159" s="180">
        <f>E160</f>
        <v>0</v>
      </c>
    </row>
    <row r="160" spans="1:5" ht="26.25" hidden="1" thickBot="1" x14ac:dyDescent="0.25">
      <c r="A160" s="185" t="s">
        <v>349</v>
      </c>
      <c r="B160" s="183" t="s">
        <v>350</v>
      </c>
      <c r="C160" s="183"/>
      <c r="D160" s="184">
        <f>D161</f>
        <v>0</v>
      </c>
      <c r="E160" s="184">
        <f>E161</f>
        <v>0</v>
      </c>
    </row>
    <row r="161" spans="1:5" ht="39" hidden="1" thickBot="1" x14ac:dyDescent="0.25">
      <c r="A161" s="186" t="s">
        <v>34</v>
      </c>
      <c r="B161" s="183" t="s">
        <v>350</v>
      </c>
      <c r="C161" s="183">
        <v>600</v>
      </c>
      <c r="D161" s="184">
        <v>0</v>
      </c>
      <c r="E161" s="184">
        <v>0</v>
      </c>
    </row>
    <row r="162" spans="1:5" ht="26.25" hidden="1" thickBot="1" x14ac:dyDescent="0.25">
      <c r="A162" s="187" t="s">
        <v>351</v>
      </c>
      <c r="B162" s="179" t="s">
        <v>352</v>
      </c>
      <c r="C162" s="179"/>
      <c r="D162" s="180">
        <f>D163</f>
        <v>0</v>
      </c>
      <c r="E162" s="180">
        <f>E163</f>
        <v>0</v>
      </c>
    </row>
    <row r="163" spans="1:5" ht="26.25" hidden="1" thickBot="1" x14ac:dyDescent="0.25">
      <c r="A163" s="181" t="s">
        <v>353</v>
      </c>
      <c r="B163" s="183" t="s">
        <v>354</v>
      </c>
      <c r="C163" s="183"/>
      <c r="D163" s="184">
        <f>D164</f>
        <v>0</v>
      </c>
      <c r="E163" s="184">
        <f>E164</f>
        <v>0</v>
      </c>
    </row>
    <row r="164" spans="1:5" ht="22.5" hidden="1" customHeight="1" thickBot="1" x14ac:dyDescent="0.25">
      <c r="A164" s="186" t="s">
        <v>34</v>
      </c>
      <c r="B164" s="183" t="s">
        <v>354</v>
      </c>
      <c r="C164" s="381">
        <v>200</v>
      </c>
      <c r="D164" s="184">
        <v>0</v>
      </c>
      <c r="E164" s="184">
        <v>0</v>
      </c>
    </row>
    <row r="165" spans="1:5" ht="26.25" thickBot="1" x14ac:dyDescent="0.25">
      <c r="A165" s="393" t="s">
        <v>565</v>
      </c>
      <c r="B165" s="380" t="s">
        <v>566</v>
      </c>
      <c r="C165" s="395"/>
      <c r="D165" s="184">
        <f>D166</f>
        <v>0</v>
      </c>
      <c r="E165" s="184">
        <f>E166</f>
        <v>13607.1</v>
      </c>
    </row>
    <row r="166" spans="1:5" ht="26.25" thickBot="1" x14ac:dyDescent="0.25">
      <c r="A166" s="394" t="s">
        <v>567</v>
      </c>
      <c r="B166" s="390" t="s">
        <v>568</v>
      </c>
      <c r="C166" s="390"/>
      <c r="D166" s="184">
        <f>D167</f>
        <v>0</v>
      </c>
      <c r="E166" s="184">
        <f>E167</f>
        <v>13607.1</v>
      </c>
    </row>
    <row r="167" spans="1:5" ht="26.25" thickBot="1" x14ac:dyDescent="0.25">
      <c r="A167" s="462" t="s">
        <v>134</v>
      </c>
      <c r="B167" s="390" t="s">
        <v>568</v>
      </c>
      <c r="C167" s="390">
        <v>200</v>
      </c>
      <c r="D167" s="184">
        <v>0</v>
      </c>
      <c r="E167" s="184">
        <v>13607.1</v>
      </c>
    </row>
    <row r="168" spans="1:5" ht="72" thickBot="1" x14ac:dyDescent="0.25">
      <c r="A168" s="248" t="s">
        <v>181</v>
      </c>
      <c r="B168" s="249" t="s">
        <v>116</v>
      </c>
      <c r="C168" s="249"/>
      <c r="D168" s="250">
        <f>D169+D178+D182</f>
        <v>1160</v>
      </c>
      <c r="E168" s="250">
        <f>E169+E178+E182</f>
        <v>60</v>
      </c>
    </row>
    <row r="169" spans="1:5" ht="26.25" thickBot="1" x14ac:dyDescent="0.25">
      <c r="A169" s="187" t="s">
        <v>533</v>
      </c>
      <c r="B169" s="179" t="s">
        <v>0</v>
      </c>
      <c r="C169" s="179"/>
      <c r="D169" s="180">
        <f>D170+D175</f>
        <v>1140</v>
      </c>
      <c r="E169" s="180">
        <f>E170+E175</f>
        <v>40</v>
      </c>
    </row>
    <row r="170" spans="1:5" ht="26.25" thickBot="1" x14ac:dyDescent="0.25">
      <c r="A170" s="181" t="s">
        <v>183</v>
      </c>
      <c r="B170" s="183" t="s">
        <v>1</v>
      </c>
      <c r="C170" s="183"/>
      <c r="D170" s="184">
        <f>D171+D173</f>
        <v>1100</v>
      </c>
      <c r="E170" s="184">
        <f>E171+E173</f>
        <v>0</v>
      </c>
    </row>
    <row r="171" spans="1:5" ht="51.75" thickBot="1" x14ac:dyDescent="0.25">
      <c r="A171" s="181" t="s">
        <v>184</v>
      </c>
      <c r="B171" s="183" t="s">
        <v>185</v>
      </c>
      <c r="C171" s="183"/>
      <c r="D171" s="184">
        <f>D172</f>
        <v>550</v>
      </c>
      <c r="E171" s="184">
        <f>E172</f>
        <v>0</v>
      </c>
    </row>
    <row r="172" spans="1:5" ht="26.25" thickBot="1" x14ac:dyDescent="0.25">
      <c r="A172" s="396" t="s">
        <v>134</v>
      </c>
      <c r="B172" s="381" t="s">
        <v>185</v>
      </c>
      <c r="C172" s="381">
        <v>600</v>
      </c>
      <c r="D172" s="298">
        <v>550</v>
      </c>
      <c r="E172" s="184">
        <v>0</v>
      </c>
    </row>
    <row r="173" spans="1:5" ht="39" thickBot="1" x14ac:dyDescent="0.25">
      <c r="A173" s="399" t="s">
        <v>571</v>
      </c>
      <c r="B173" s="400" t="s">
        <v>573</v>
      </c>
      <c r="C173" s="400"/>
      <c r="D173" s="402">
        <f>D174</f>
        <v>550</v>
      </c>
      <c r="E173" s="184">
        <f>E174</f>
        <v>0</v>
      </c>
    </row>
    <row r="174" spans="1:5" ht="26.25" thickBot="1" x14ac:dyDescent="0.25">
      <c r="A174" s="401" t="s">
        <v>134</v>
      </c>
      <c r="B174" s="400" t="s">
        <v>573</v>
      </c>
      <c r="C174" s="400">
        <v>200</v>
      </c>
      <c r="D174" s="402">
        <v>550</v>
      </c>
      <c r="E174" s="184">
        <v>0</v>
      </c>
    </row>
    <row r="175" spans="1:5" ht="26.25" thickBot="1" x14ac:dyDescent="0.25">
      <c r="A175" s="181" t="s">
        <v>470</v>
      </c>
      <c r="B175" s="183" t="s">
        <v>17</v>
      </c>
      <c r="C175" s="183"/>
      <c r="D175" s="184">
        <f>D176</f>
        <v>40</v>
      </c>
      <c r="E175" s="184">
        <f>E176</f>
        <v>40</v>
      </c>
    </row>
    <row r="176" spans="1:5" ht="51.75" thickBot="1" x14ac:dyDescent="0.25">
      <c r="A176" s="181" t="s">
        <v>540</v>
      </c>
      <c r="B176" s="183" t="s">
        <v>473</v>
      </c>
      <c r="C176" s="183"/>
      <c r="D176" s="184">
        <f>D177</f>
        <v>40</v>
      </c>
      <c r="E176" s="184">
        <f>E177</f>
        <v>40</v>
      </c>
    </row>
    <row r="177" spans="1:5" ht="12.75" customHeight="1" thickBot="1" x14ac:dyDescent="0.25">
      <c r="A177" s="186" t="s">
        <v>78</v>
      </c>
      <c r="B177" s="183" t="s">
        <v>473</v>
      </c>
      <c r="C177" s="183">
        <v>500</v>
      </c>
      <c r="D177" s="184">
        <v>40</v>
      </c>
      <c r="E177" s="184">
        <v>40</v>
      </c>
    </row>
    <row r="178" spans="1:5" ht="26.25" hidden="1" thickBot="1" x14ac:dyDescent="0.25">
      <c r="A178" s="187" t="s">
        <v>355</v>
      </c>
      <c r="B178" s="179" t="s">
        <v>67</v>
      </c>
      <c r="C178" s="179"/>
      <c r="D178" s="180">
        <f t="shared" ref="D178:E180" si="0">D179</f>
        <v>0</v>
      </c>
      <c r="E178" s="180">
        <f t="shared" si="0"/>
        <v>0</v>
      </c>
    </row>
    <row r="179" spans="1:5" ht="26.25" hidden="1" thickBot="1" x14ac:dyDescent="0.25">
      <c r="A179" s="181" t="s">
        <v>356</v>
      </c>
      <c r="B179" s="183" t="s">
        <v>68</v>
      </c>
      <c r="C179" s="183"/>
      <c r="D179" s="184">
        <f t="shared" si="0"/>
        <v>0</v>
      </c>
      <c r="E179" s="184">
        <f t="shared" si="0"/>
        <v>0</v>
      </c>
    </row>
    <row r="180" spans="1:5" ht="39" hidden="1" thickBot="1" x14ac:dyDescent="0.25">
      <c r="A180" s="181" t="s">
        <v>357</v>
      </c>
      <c r="B180" s="183" t="s">
        <v>358</v>
      </c>
      <c r="C180" s="183"/>
      <c r="D180" s="184">
        <f t="shared" si="0"/>
        <v>0</v>
      </c>
      <c r="E180" s="184">
        <f t="shared" si="0"/>
        <v>0</v>
      </c>
    </row>
    <row r="181" spans="1:5" ht="26.25" hidden="1" thickBot="1" x14ac:dyDescent="0.25">
      <c r="A181" s="186" t="s">
        <v>134</v>
      </c>
      <c r="B181" s="183" t="s">
        <v>358</v>
      </c>
      <c r="C181" s="183">
        <v>200</v>
      </c>
      <c r="D181" s="184">
        <v>0</v>
      </c>
      <c r="E181" s="184">
        <v>0</v>
      </c>
    </row>
    <row r="182" spans="1:5" ht="51.75" thickBot="1" x14ac:dyDescent="0.25">
      <c r="A182" s="187" t="s">
        <v>268</v>
      </c>
      <c r="B182" s="179" t="s">
        <v>2</v>
      </c>
      <c r="C182" s="179"/>
      <c r="D182" s="180">
        <f>D183</f>
        <v>20</v>
      </c>
      <c r="E182" s="180">
        <f>E183</f>
        <v>20</v>
      </c>
    </row>
    <row r="183" spans="1:5" ht="51.75" thickBot="1" x14ac:dyDescent="0.25">
      <c r="A183" s="195" t="s">
        <v>269</v>
      </c>
      <c r="B183" s="197" t="s">
        <v>3</v>
      </c>
      <c r="C183" s="183"/>
      <c r="D183" s="184">
        <f>D184+D186+D188</f>
        <v>20</v>
      </c>
      <c r="E183" s="184">
        <f>E184+E186+E188</f>
        <v>20</v>
      </c>
    </row>
    <row r="184" spans="1:5" ht="39" thickBot="1" x14ac:dyDescent="0.25">
      <c r="A184" s="181" t="s">
        <v>270</v>
      </c>
      <c r="B184" s="183" t="s">
        <v>271</v>
      </c>
      <c r="C184" s="183"/>
      <c r="D184" s="184">
        <f>D185</f>
        <v>20</v>
      </c>
      <c r="E184" s="184">
        <f>E185</f>
        <v>20</v>
      </c>
    </row>
    <row r="185" spans="1:5" ht="39" thickBot="1" x14ac:dyDescent="0.25">
      <c r="A185" s="186" t="s">
        <v>34</v>
      </c>
      <c r="B185" s="183" t="s">
        <v>271</v>
      </c>
      <c r="C185" s="183">
        <v>600</v>
      </c>
      <c r="D185" s="184">
        <v>20</v>
      </c>
      <c r="E185" s="184">
        <v>20</v>
      </c>
    </row>
    <row r="186" spans="1:5" ht="39" hidden="1" thickBot="1" x14ac:dyDescent="0.25">
      <c r="A186" s="181" t="s">
        <v>274</v>
      </c>
      <c r="B186" s="183" t="s">
        <v>275</v>
      </c>
      <c r="C186" s="183"/>
      <c r="D186" s="184">
        <f>D187</f>
        <v>0</v>
      </c>
      <c r="E186" s="184">
        <f>E187</f>
        <v>0</v>
      </c>
    </row>
    <row r="187" spans="1:5" ht="39" hidden="1" thickBot="1" x14ac:dyDescent="0.25">
      <c r="A187" s="186" t="s">
        <v>34</v>
      </c>
      <c r="B187" s="183" t="s">
        <v>275</v>
      </c>
      <c r="C187" s="183">
        <v>200</v>
      </c>
      <c r="D187" s="184">
        <v>0</v>
      </c>
      <c r="E187" s="184">
        <v>0</v>
      </c>
    </row>
    <row r="188" spans="1:5" ht="51.75" hidden="1" thickBot="1" x14ac:dyDescent="0.25">
      <c r="A188" s="181" t="s">
        <v>272</v>
      </c>
      <c r="B188" s="183" t="s">
        <v>273</v>
      </c>
      <c r="C188" s="183"/>
      <c r="D188" s="184">
        <f>D189</f>
        <v>0</v>
      </c>
      <c r="E188" s="184">
        <f>E189</f>
        <v>0</v>
      </c>
    </row>
    <row r="189" spans="1:5" ht="39" hidden="1" thickBot="1" x14ac:dyDescent="0.25">
      <c r="A189" s="186" t="s">
        <v>34</v>
      </c>
      <c r="B189" s="183" t="s">
        <v>273</v>
      </c>
      <c r="C189" s="183">
        <v>600</v>
      </c>
      <c r="D189" s="184">
        <v>0</v>
      </c>
      <c r="E189" s="184">
        <v>0</v>
      </c>
    </row>
    <row r="190" spans="1:5" ht="63.75" thickBot="1" x14ac:dyDescent="0.25">
      <c r="A190" s="194" t="s">
        <v>215</v>
      </c>
      <c r="B190" s="174" t="s">
        <v>18</v>
      </c>
      <c r="C190" s="174"/>
      <c r="D190" s="176">
        <f>D191+D208+D227</f>
        <v>1533.8</v>
      </c>
      <c r="E190" s="176">
        <f>E191+E208+E227</f>
        <v>839</v>
      </c>
    </row>
    <row r="191" spans="1:5" ht="39" thickBot="1" x14ac:dyDescent="0.25">
      <c r="A191" s="187" t="s">
        <v>216</v>
      </c>
      <c r="B191" s="179" t="s">
        <v>80</v>
      </c>
      <c r="C191" s="179"/>
      <c r="D191" s="180">
        <f>D192+D201+D205</f>
        <v>132.6</v>
      </c>
      <c r="E191" s="180">
        <f>E192+E201+E205</f>
        <v>93</v>
      </c>
    </row>
    <row r="192" spans="1:5" ht="26.25" thickBot="1" x14ac:dyDescent="0.25">
      <c r="A192" s="185" t="s">
        <v>221</v>
      </c>
      <c r="B192" s="183" t="s">
        <v>81</v>
      </c>
      <c r="C192" s="183"/>
      <c r="D192" s="184">
        <f>D193+D195+D197+D199</f>
        <v>132.6</v>
      </c>
      <c r="E192" s="184">
        <f>E193+E195+E197+E199</f>
        <v>93</v>
      </c>
    </row>
    <row r="193" spans="1:5" ht="39" thickBot="1" x14ac:dyDescent="0.25">
      <c r="A193" s="181" t="s">
        <v>222</v>
      </c>
      <c r="B193" s="183" t="s">
        <v>223</v>
      </c>
      <c r="C193" s="183"/>
      <c r="D193" s="184">
        <f>D194</f>
        <v>39.6</v>
      </c>
      <c r="E193" s="184">
        <f>E194</f>
        <v>0</v>
      </c>
    </row>
    <row r="194" spans="1:5" ht="39" thickBot="1" x14ac:dyDescent="0.25">
      <c r="A194" s="186" t="s">
        <v>34</v>
      </c>
      <c r="B194" s="183" t="s">
        <v>223</v>
      </c>
      <c r="C194" s="183">
        <v>600</v>
      </c>
      <c r="D194" s="184">
        <v>39.6</v>
      </c>
      <c r="E194" s="184">
        <v>0</v>
      </c>
    </row>
    <row r="195" spans="1:5" ht="39" thickBot="1" x14ac:dyDescent="0.25">
      <c r="A195" s="181" t="s">
        <v>224</v>
      </c>
      <c r="B195" s="183" t="s">
        <v>225</v>
      </c>
      <c r="C195" s="183"/>
      <c r="D195" s="184">
        <f>D196</f>
        <v>38</v>
      </c>
      <c r="E195" s="184">
        <f>E196</f>
        <v>38</v>
      </c>
    </row>
    <row r="196" spans="1:5" ht="26.25" thickBot="1" x14ac:dyDescent="0.25">
      <c r="A196" s="186" t="s">
        <v>134</v>
      </c>
      <c r="B196" s="183" t="s">
        <v>225</v>
      </c>
      <c r="C196" s="183">
        <v>200</v>
      </c>
      <c r="D196" s="184">
        <v>38</v>
      </c>
      <c r="E196" s="184">
        <v>38</v>
      </c>
    </row>
    <row r="197" spans="1:5" ht="13.5" thickBot="1" x14ac:dyDescent="0.25">
      <c r="A197" s="181" t="s">
        <v>35</v>
      </c>
      <c r="B197" s="183" t="s">
        <v>226</v>
      </c>
      <c r="C197" s="183"/>
      <c r="D197" s="184">
        <f>D198</f>
        <v>55</v>
      </c>
      <c r="E197" s="184">
        <f>E198</f>
        <v>55</v>
      </c>
    </row>
    <row r="198" spans="1:5" ht="26.25" thickBot="1" x14ac:dyDescent="0.25">
      <c r="A198" s="186" t="s">
        <v>134</v>
      </c>
      <c r="B198" s="183" t="s">
        <v>226</v>
      </c>
      <c r="C198" s="183">
        <v>200</v>
      </c>
      <c r="D198" s="184">
        <v>55</v>
      </c>
      <c r="E198" s="184">
        <v>55</v>
      </c>
    </row>
    <row r="199" spans="1:5" ht="39" hidden="1" thickBot="1" x14ac:dyDescent="0.25">
      <c r="A199" s="195" t="s">
        <v>227</v>
      </c>
      <c r="B199" s="197" t="s">
        <v>228</v>
      </c>
      <c r="C199" s="198"/>
      <c r="D199" s="199">
        <f>D200</f>
        <v>0</v>
      </c>
      <c r="E199" s="199">
        <f>E200</f>
        <v>0</v>
      </c>
    </row>
    <row r="200" spans="1:5" ht="26.25" hidden="1" thickBot="1" x14ac:dyDescent="0.25">
      <c r="A200" s="200" t="s">
        <v>134</v>
      </c>
      <c r="B200" s="202" t="s">
        <v>228</v>
      </c>
      <c r="C200" s="203">
        <v>200</v>
      </c>
      <c r="D200" s="199">
        <v>0</v>
      </c>
      <c r="E200" s="199">
        <v>0</v>
      </c>
    </row>
    <row r="201" spans="1:5" ht="39" hidden="1" thickBot="1" x14ac:dyDescent="0.25">
      <c r="A201" s="251" t="s">
        <v>389</v>
      </c>
      <c r="B201" s="252" t="s">
        <v>390</v>
      </c>
      <c r="C201" s="253"/>
      <c r="D201" s="254">
        <f>D202</f>
        <v>0</v>
      </c>
      <c r="E201" s="254">
        <f>E202</f>
        <v>0</v>
      </c>
    </row>
    <row r="202" spans="1:5" ht="39" hidden="1" thickBot="1" x14ac:dyDescent="0.25">
      <c r="A202" s="195" t="s">
        <v>391</v>
      </c>
      <c r="B202" s="197" t="s">
        <v>392</v>
      </c>
      <c r="C202" s="198"/>
      <c r="D202" s="199">
        <f>D203+D204</f>
        <v>0</v>
      </c>
      <c r="E202" s="199">
        <f>E203+E204</f>
        <v>0</v>
      </c>
    </row>
    <row r="203" spans="1:5" ht="26.25" hidden="1" thickBot="1" x14ac:dyDescent="0.25">
      <c r="A203" s="206" t="s">
        <v>134</v>
      </c>
      <c r="B203" s="197" t="s">
        <v>392</v>
      </c>
      <c r="C203" s="198">
        <v>200</v>
      </c>
      <c r="D203" s="199">
        <v>0</v>
      </c>
      <c r="E203" s="199">
        <v>0</v>
      </c>
    </row>
    <row r="204" spans="1:5" ht="39" hidden="1" thickBot="1" x14ac:dyDescent="0.25">
      <c r="A204" s="200" t="s">
        <v>34</v>
      </c>
      <c r="B204" s="202" t="s">
        <v>392</v>
      </c>
      <c r="C204" s="203">
        <v>600</v>
      </c>
      <c r="D204" s="199">
        <v>0</v>
      </c>
      <c r="E204" s="199">
        <v>0</v>
      </c>
    </row>
    <row r="205" spans="1:5" ht="39" hidden="1" thickBot="1" x14ac:dyDescent="0.25">
      <c r="A205" s="251" t="s">
        <v>217</v>
      </c>
      <c r="B205" s="252" t="s">
        <v>218</v>
      </c>
      <c r="C205" s="253"/>
      <c r="D205" s="254">
        <f>D206</f>
        <v>0</v>
      </c>
      <c r="E205" s="254">
        <f>E206</f>
        <v>0</v>
      </c>
    </row>
    <row r="206" spans="1:5" ht="13.5" hidden="1" thickBot="1" x14ac:dyDescent="0.25">
      <c r="A206" s="195" t="s">
        <v>219</v>
      </c>
      <c r="B206" s="197" t="s">
        <v>220</v>
      </c>
      <c r="C206" s="198"/>
      <c r="D206" s="199">
        <f>D207</f>
        <v>0</v>
      </c>
      <c r="E206" s="199">
        <f>E207</f>
        <v>0</v>
      </c>
    </row>
    <row r="207" spans="1:5" ht="26.25" hidden="1" thickBot="1" x14ac:dyDescent="0.25">
      <c r="A207" s="200" t="s">
        <v>134</v>
      </c>
      <c r="B207" s="202" t="s">
        <v>220</v>
      </c>
      <c r="C207" s="203">
        <v>200</v>
      </c>
      <c r="D207" s="199">
        <v>0</v>
      </c>
      <c r="E207" s="199">
        <v>0</v>
      </c>
    </row>
    <row r="208" spans="1:5" ht="26.25" thickBot="1" x14ac:dyDescent="0.25">
      <c r="A208" s="204" t="s">
        <v>229</v>
      </c>
      <c r="B208" s="170" t="s">
        <v>98</v>
      </c>
      <c r="C208" s="170"/>
      <c r="D208" s="180">
        <f>D209+D224</f>
        <v>1401.2</v>
      </c>
      <c r="E208" s="180">
        <f>E209+E224</f>
        <v>746</v>
      </c>
    </row>
    <row r="209" spans="1:5" ht="26.25" thickBot="1" x14ac:dyDescent="0.25">
      <c r="A209" s="181" t="s">
        <v>230</v>
      </c>
      <c r="B209" s="183" t="s">
        <v>99</v>
      </c>
      <c r="C209" s="183"/>
      <c r="D209" s="184">
        <f>D210+D212+D214+D216+D218+D220+D222</f>
        <v>1401.2</v>
      </c>
      <c r="E209" s="184">
        <f>E210+E212+E214+E216+E218+E220+E222</f>
        <v>746</v>
      </c>
    </row>
    <row r="210" spans="1:5" ht="26.25" thickBot="1" x14ac:dyDescent="0.25">
      <c r="A210" s="181" t="s">
        <v>231</v>
      </c>
      <c r="B210" s="183" t="s">
        <v>232</v>
      </c>
      <c r="C210" s="183"/>
      <c r="D210" s="184">
        <f>D211</f>
        <v>655.20000000000005</v>
      </c>
      <c r="E210" s="184">
        <f>E211</f>
        <v>0</v>
      </c>
    </row>
    <row r="211" spans="1:5" ht="39" thickBot="1" x14ac:dyDescent="0.25">
      <c r="A211" s="186" t="s">
        <v>34</v>
      </c>
      <c r="B211" s="183" t="s">
        <v>232</v>
      </c>
      <c r="C211" s="183">
        <v>600</v>
      </c>
      <c r="D211" s="184">
        <v>655.20000000000005</v>
      </c>
      <c r="E211" s="184">
        <v>0</v>
      </c>
    </row>
    <row r="212" spans="1:5" ht="26.25" hidden="1" thickBot="1" x14ac:dyDescent="0.25">
      <c r="A212" s="181" t="s">
        <v>233</v>
      </c>
      <c r="B212" s="183" t="s">
        <v>234</v>
      </c>
      <c r="C212" s="183"/>
      <c r="D212" s="184">
        <f>D213</f>
        <v>0</v>
      </c>
      <c r="E212" s="184">
        <f>E213</f>
        <v>0</v>
      </c>
    </row>
    <row r="213" spans="1:5" ht="64.5" hidden="1" thickBot="1" x14ac:dyDescent="0.25">
      <c r="A213" s="186" t="s">
        <v>25</v>
      </c>
      <c r="B213" s="183" t="s">
        <v>234</v>
      </c>
      <c r="C213" s="183">
        <v>100</v>
      </c>
      <c r="D213" s="184">
        <v>0</v>
      </c>
      <c r="E213" s="184">
        <v>0</v>
      </c>
    </row>
    <row r="214" spans="1:5" ht="39" thickBot="1" x14ac:dyDescent="0.25">
      <c r="A214" s="185" t="s">
        <v>189</v>
      </c>
      <c r="B214" s="183" t="s">
        <v>190</v>
      </c>
      <c r="C214" s="183"/>
      <c r="D214" s="184">
        <f>D215</f>
        <v>66</v>
      </c>
      <c r="E214" s="184">
        <f>E215</f>
        <v>66</v>
      </c>
    </row>
    <row r="215" spans="1:5" ht="26.25" thickBot="1" x14ac:dyDescent="0.25">
      <c r="A215" s="186" t="s">
        <v>134</v>
      </c>
      <c r="B215" s="183" t="s">
        <v>190</v>
      </c>
      <c r="C215" s="183">
        <v>200</v>
      </c>
      <c r="D215" s="184">
        <v>66</v>
      </c>
      <c r="E215" s="184">
        <v>66</v>
      </c>
    </row>
    <row r="216" spans="1:5" ht="51.75" thickBot="1" x14ac:dyDescent="0.25">
      <c r="A216" s="181" t="s">
        <v>191</v>
      </c>
      <c r="B216" s="183" t="s">
        <v>192</v>
      </c>
      <c r="C216" s="183"/>
      <c r="D216" s="184">
        <f>D217</f>
        <v>80</v>
      </c>
      <c r="E216" s="184">
        <f>E217</f>
        <v>80</v>
      </c>
    </row>
    <row r="217" spans="1:5" ht="26.25" thickBot="1" x14ac:dyDescent="0.25">
      <c r="A217" s="186" t="s">
        <v>134</v>
      </c>
      <c r="B217" s="183" t="s">
        <v>192</v>
      </c>
      <c r="C217" s="183">
        <v>200</v>
      </c>
      <c r="D217" s="184">
        <v>80</v>
      </c>
      <c r="E217" s="184">
        <v>80</v>
      </c>
    </row>
    <row r="218" spans="1:5" ht="39" thickBot="1" x14ac:dyDescent="0.25">
      <c r="A218" s="181" t="s">
        <v>235</v>
      </c>
      <c r="B218" s="183" t="s">
        <v>236</v>
      </c>
      <c r="C218" s="183"/>
      <c r="D218" s="184">
        <f>D219</f>
        <v>600</v>
      </c>
      <c r="E218" s="184">
        <f>E219</f>
        <v>600</v>
      </c>
    </row>
    <row r="219" spans="1:5" ht="24.75" customHeight="1" thickBot="1" x14ac:dyDescent="0.25">
      <c r="A219" s="186" t="s">
        <v>134</v>
      </c>
      <c r="B219" s="183" t="s">
        <v>236</v>
      </c>
      <c r="C219" s="183">
        <v>200</v>
      </c>
      <c r="D219" s="184">
        <v>600</v>
      </c>
      <c r="E219" s="184">
        <v>600</v>
      </c>
    </row>
    <row r="220" spans="1:5" ht="64.5" hidden="1" thickBot="1" x14ac:dyDescent="0.25">
      <c r="A220" s="181" t="s">
        <v>193</v>
      </c>
      <c r="B220" s="183" t="s">
        <v>194</v>
      </c>
      <c r="C220" s="183"/>
      <c r="D220" s="184">
        <f>D221</f>
        <v>0</v>
      </c>
      <c r="E220" s="184">
        <f>E221</f>
        <v>0</v>
      </c>
    </row>
    <row r="221" spans="1:5" ht="26.25" hidden="1" thickBot="1" x14ac:dyDescent="0.25">
      <c r="A221" s="186" t="s">
        <v>134</v>
      </c>
      <c r="B221" s="183" t="s">
        <v>194</v>
      </c>
      <c r="C221" s="183">
        <v>200</v>
      </c>
      <c r="D221" s="184">
        <v>0</v>
      </c>
      <c r="E221" s="184">
        <v>0</v>
      </c>
    </row>
    <row r="222" spans="1:5" ht="64.5" hidden="1" thickBot="1" x14ac:dyDescent="0.25">
      <c r="A222" s="181" t="s">
        <v>195</v>
      </c>
      <c r="B222" s="183" t="s">
        <v>196</v>
      </c>
      <c r="C222" s="183"/>
      <c r="D222" s="184">
        <f>D223</f>
        <v>0</v>
      </c>
      <c r="E222" s="184">
        <f>E223</f>
        <v>0</v>
      </c>
    </row>
    <row r="223" spans="1:5" ht="26.25" hidden="1" thickBot="1" x14ac:dyDescent="0.25">
      <c r="A223" s="186" t="s">
        <v>134</v>
      </c>
      <c r="B223" s="183" t="s">
        <v>196</v>
      </c>
      <c r="C223" s="183">
        <v>200</v>
      </c>
      <c r="D223" s="184">
        <v>0</v>
      </c>
      <c r="E223" s="184">
        <v>0</v>
      </c>
    </row>
    <row r="224" spans="1:5" ht="26.25" hidden="1" thickBot="1" x14ac:dyDescent="0.25">
      <c r="A224" s="187" t="s">
        <v>393</v>
      </c>
      <c r="B224" s="179" t="s">
        <v>394</v>
      </c>
      <c r="C224" s="179"/>
      <c r="D224" s="180">
        <f>D225</f>
        <v>0</v>
      </c>
      <c r="E224" s="180">
        <f>E225</f>
        <v>0</v>
      </c>
    </row>
    <row r="225" spans="1:5" ht="26.25" hidden="1" thickBot="1" x14ac:dyDescent="0.25">
      <c r="A225" s="181" t="s">
        <v>395</v>
      </c>
      <c r="B225" s="183" t="s">
        <v>396</v>
      </c>
      <c r="C225" s="183"/>
      <c r="D225" s="184">
        <f>D226</f>
        <v>0</v>
      </c>
      <c r="E225" s="184">
        <f>E226</f>
        <v>0</v>
      </c>
    </row>
    <row r="226" spans="1:5" ht="39" hidden="1" thickBot="1" x14ac:dyDescent="0.25">
      <c r="A226" s="186" t="s">
        <v>34</v>
      </c>
      <c r="B226" s="183" t="s">
        <v>396</v>
      </c>
      <c r="C226" s="183">
        <v>600</v>
      </c>
      <c r="D226" s="184">
        <v>0</v>
      </c>
      <c r="E226" s="184">
        <v>0</v>
      </c>
    </row>
    <row r="227" spans="1:5" ht="26.25" hidden="1" thickBot="1" x14ac:dyDescent="0.25">
      <c r="A227" s="187" t="s">
        <v>237</v>
      </c>
      <c r="B227" s="179" t="s">
        <v>40</v>
      </c>
      <c r="C227" s="179"/>
      <c r="D227" s="180">
        <f t="shared" ref="D227:E229" si="1">D228</f>
        <v>0</v>
      </c>
      <c r="E227" s="180">
        <f t="shared" si="1"/>
        <v>0</v>
      </c>
    </row>
    <row r="228" spans="1:5" ht="39" hidden="1" thickBot="1" x14ac:dyDescent="0.25">
      <c r="A228" s="181" t="s">
        <v>238</v>
      </c>
      <c r="B228" s="183" t="s">
        <v>77</v>
      </c>
      <c r="C228" s="183"/>
      <c r="D228" s="184">
        <f t="shared" si="1"/>
        <v>0</v>
      </c>
      <c r="E228" s="184">
        <f t="shared" si="1"/>
        <v>0</v>
      </c>
    </row>
    <row r="229" spans="1:5" ht="26.25" hidden="1" thickBot="1" x14ac:dyDescent="0.25">
      <c r="A229" s="181" t="s">
        <v>239</v>
      </c>
      <c r="B229" s="183" t="s">
        <v>240</v>
      </c>
      <c r="C229" s="183"/>
      <c r="D229" s="184">
        <f t="shared" si="1"/>
        <v>0</v>
      </c>
      <c r="E229" s="184">
        <f t="shared" si="1"/>
        <v>0</v>
      </c>
    </row>
    <row r="230" spans="1:5" ht="39" hidden="1" thickBot="1" x14ac:dyDescent="0.25">
      <c r="A230" s="186" t="s">
        <v>34</v>
      </c>
      <c r="B230" s="183" t="s">
        <v>240</v>
      </c>
      <c r="C230" s="183">
        <v>600</v>
      </c>
      <c r="D230" s="184">
        <v>0</v>
      </c>
      <c r="E230" s="184">
        <v>0</v>
      </c>
    </row>
    <row r="231" spans="1:5" ht="72" thickBot="1" x14ac:dyDescent="0.25">
      <c r="A231" s="248" t="s">
        <v>242</v>
      </c>
      <c r="B231" s="249" t="s">
        <v>120</v>
      </c>
      <c r="C231" s="249"/>
      <c r="D231" s="250">
        <f>D232+D255+D283+D279</f>
        <v>393512.6</v>
      </c>
      <c r="E231" s="250">
        <f>E232+E255+E283+E279</f>
        <v>59397.7</v>
      </c>
    </row>
    <row r="232" spans="1:5" ht="39" thickBot="1" x14ac:dyDescent="0.25">
      <c r="A232" s="187" t="s">
        <v>281</v>
      </c>
      <c r="B232" s="179" t="s">
        <v>23</v>
      </c>
      <c r="C232" s="179"/>
      <c r="D232" s="180">
        <f>D233+D245+D248+D251+D242</f>
        <v>339098</v>
      </c>
      <c r="E232" s="180">
        <f>E233+E245+E248+E251+E242</f>
        <v>5422</v>
      </c>
    </row>
    <row r="233" spans="1:5" ht="39" thickBot="1" x14ac:dyDescent="0.25">
      <c r="A233" s="187" t="s">
        <v>282</v>
      </c>
      <c r="B233" s="179" t="s">
        <v>24</v>
      </c>
      <c r="C233" s="179"/>
      <c r="D233" s="180">
        <f>D234+D236+D240+D238</f>
        <v>2181</v>
      </c>
      <c r="E233" s="180">
        <f>E234+E236+E240+E238</f>
        <v>2181</v>
      </c>
    </row>
    <row r="234" spans="1:5" ht="51.75" thickBot="1" x14ac:dyDescent="0.25">
      <c r="A234" s="181" t="s">
        <v>283</v>
      </c>
      <c r="B234" s="183" t="s">
        <v>284</v>
      </c>
      <c r="C234" s="183"/>
      <c r="D234" s="184">
        <f>D235</f>
        <v>2176</v>
      </c>
      <c r="E234" s="184">
        <f>E235</f>
        <v>2176</v>
      </c>
    </row>
    <row r="235" spans="1:5" ht="25.5" customHeight="1" thickBot="1" x14ac:dyDescent="0.25">
      <c r="A235" s="186" t="s">
        <v>134</v>
      </c>
      <c r="B235" s="183" t="s">
        <v>284</v>
      </c>
      <c r="C235" s="183">
        <v>200</v>
      </c>
      <c r="D235" s="184">
        <v>2176</v>
      </c>
      <c r="E235" s="184">
        <v>2176</v>
      </c>
    </row>
    <row r="236" spans="1:5" ht="90" hidden="1" thickBot="1" x14ac:dyDescent="0.25">
      <c r="A236" s="181" t="s">
        <v>285</v>
      </c>
      <c r="B236" s="183" t="s">
        <v>286</v>
      </c>
      <c r="C236" s="183"/>
      <c r="D236" s="184">
        <f>D237</f>
        <v>0</v>
      </c>
      <c r="E236" s="184">
        <f>E237</f>
        <v>0</v>
      </c>
    </row>
    <row r="237" spans="1:5" ht="13.5" hidden="1" thickBot="1" x14ac:dyDescent="0.25">
      <c r="A237" s="186" t="s">
        <v>113</v>
      </c>
      <c r="B237" s="183" t="s">
        <v>286</v>
      </c>
      <c r="C237" s="183">
        <v>800</v>
      </c>
      <c r="D237" s="184">
        <v>0</v>
      </c>
      <c r="E237" s="184">
        <v>0</v>
      </c>
    </row>
    <row r="238" spans="1:5" ht="90" thickBot="1" x14ac:dyDescent="0.25">
      <c r="A238" s="181" t="s">
        <v>519</v>
      </c>
      <c r="B238" s="183" t="s">
        <v>288</v>
      </c>
      <c r="C238" s="183"/>
      <c r="D238" s="184">
        <f>D239</f>
        <v>5</v>
      </c>
      <c r="E238" s="184">
        <f>E239</f>
        <v>5</v>
      </c>
    </row>
    <row r="239" spans="1:5" ht="24.75" customHeight="1" thickBot="1" x14ac:dyDescent="0.25">
      <c r="A239" s="186" t="s">
        <v>134</v>
      </c>
      <c r="B239" s="183" t="s">
        <v>288</v>
      </c>
      <c r="C239" s="183">
        <v>200</v>
      </c>
      <c r="D239" s="184">
        <v>5</v>
      </c>
      <c r="E239" s="184">
        <v>5</v>
      </c>
    </row>
    <row r="240" spans="1:5" ht="64.5" hidden="1" thickBot="1" x14ac:dyDescent="0.25">
      <c r="A240" s="181" t="s">
        <v>520</v>
      </c>
      <c r="B240" s="183" t="s">
        <v>521</v>
      </c>
      <c r="C240" s="183"/>
      <c r="D240" s="184">
        <f>D241</f>
        <v>0</v>
      </c>
      <c r="E240" s="184">
        <f>E241</f>
        <v>0</v>
      </c>
    </row>
    <row r="241" spans="1:5" ht="26.25" hidden="1" thickBot="1" x14ac:dyDescent="0.25">
      <c r="A241" s="186" t="s">
        <v>134</v>
      </c>
      <c r="B241" s="183" t="s">
        <v>521</v>
      </c>
      <c r="C241" s="183">
        <v>200</v>
      </c>
      <c r="D241" s="184">
        <v>0</v>
      </c>
      <c r="E241" s="184">
        <v>0</v>
      </c>
    </row>
    <row r="242" spans="1:5" ht="27.75" thickBot="1" x14ac:dyDescent="0.25">
      <c r="A242" s="277" t="s">
        <v>502</v>
      </c>
      <c r="B242" s="156" t="s">
        <v>503</v>
      </c>
      <c r="C242" s="156"/>
      <c r="D242" s="165">
        <v>333651</v>
      </c>
      <c r="E242" s="165">
        <v>0</v>
      </c>
    </row>
    <row r="243" spans="1:5" ht="51.75" thickBot="1" x14ac:dyDescent="0.25">
      <c r="A243" s="99" t="s">
        <v>504</v>
      </c>
      <c r="B243" s="105" t="s">
        <v>505</v>
      </c>
      <c r="C243" s="105"/>
      <c r="D243" s="166">
        <v>333651</v>
      </c>
      <c r="E243" s="166">
        <v>0</v>
      </c>
    </row>
    <row r="244" spans="1:5" ht="26.25" thickBot="1" x14ac:dyDescent="0.25">
      <c r="A244" s="109" t="s">
        <v>134</v>
      </c>
      <c r="B244" s="105" t="s">
        <v>505</v>
      </c>
      <c r="C244" s="105">
        <v>200</v>
      </c>
      <c r="D244" s="166">
        <v>333651</v>
      </c>
      <c r="E244" s="166">
        <v>0</v>
      </c>
    </row>
    <row r="245" spans="1:5" ht="51.75" thickBot="1" x14ac:dyDescent="0.25">
      <c r="A245" s="177" t="s">
        <v>312</v>
      </c>
      <c r="B245" s="179" t="s">
        <v>313</v>
      </c>
      <c r="C245" s="179"/>
      <c r="D245" s="180">
        <f>D246</f>
        <v>1566</v>
      </c>
      <c r="E245" s="180">
        <f>E246</f>
        <v>1541</v>
      </c>
    </row>
    <row r="246" spans="1:5" ht="26.25" thickBot="1" x14ac:dyDescent="0.25">
      <c r="A246" s="185" t="s">
        <v>314</v>
      </c>
      <c r="B246" s="183" t="s">
        <v>315</v>
      </c>
      <c r="C246" s="183"/>
      <c r="D246" s="184">
        <f>D247</f>
        <v>1566</v>
      </c>
      <c r="E246" s="184">
        <f>E247</f>
        <v>1541</v>
      </c>
    </row>
    <row r="247" spans="1:5" ht="25.5" customHeight="1" thickBot="1" x14ac:dyDescent="0.25">
      <c r="A247" s="186" t="s">
        <v>134</v>
      </c>
      <c r="B247" s="183" t="s">
        <v>315</v>
      </c>
      <c r="C247" s="183">
        <v>200</v>
      </c>
      <c r="D247" s="184">
        <v>1566</v>
      </c>
      <c r="E247" s="184">
        <v>1541</v>
      </c>
    </row>
    <row r="248" spans="1:5" ht="39" hidden="1" thickBot="1" x14ac:dyDescent="0.25">
      <c r="A248" s="255" t="s">
        <v>289</v>
      </c>
      <c r="B248" s="256" t="s">
        <v>522</v>
      </c>
      <c r="C248" s="257"/>
      <c r="D248" s="254">
        <f>D249</f>
        <v>0</v>
      </c>
      <c r="E248" s="254">
        <f>E249</f>
        <v>0</v>
      </c>
    </row>
    <row r="249" spans="1:5" ht="39" hidden="1" thickBot="1" x14ac:dyDescent="0.25">
      <c r="A249" s="222" t="s">
        <v>291</v>
      </c>
      <c r="B249" s="258" t="s">
        <v>292</v>
      </c>
      <c r="C249" s="198"/>
      <c r="D249" s="199">
        <f>D250</f>
        <v>0</v>
      </c>
      <c r="E249" s="199">
        <f>E250</f>
        <v>0</v>
      </c>
    </row>
    <row r="250" spans="1:5" ht="39" hidden="1" thickBot="1" x14ac:dyDescent="0.25">
      <c r="A250" s="224" t="s">
        <v>34</v>
      </c>
      <c r="B250" s="197" t="s">
        <v>292</v>
      </c>
      <c r="C250" s="198">
        <v>600</v>
      </c>
      <c r="D250" s="199">
        <v>0</v>
      </c>
      <c r="E250" s="199">
        <v>0</v>
      </c>
    </row>
    <row r="251" spans="1:5" ht="26.25" thickBot="1" x14ac:dyDescent="0.25">
      <c r="A251" s="259" t="s">
        <v>293</v>
      </c>
      <c r="B251" s="260" t="s">
        <v>294</v>
      </c>
      <c r="C251" s="257"/>
      <c r="D251" s="254">
        <f>D252</f>
        <v>1700</v>
      </c>
      <c r="E251" s="254">
        <f>E252</f>
        <v>1700</v>
      </c>
    </row>
    <row r="252" spans="1:5" ht="13.5" thickBot="1" x14ac:dyDescent="0.25">
      <c r="A252" s="217" t="s">
        <v>295</v>
      </c>
      <c r="B252" s="219" t="s">
        <v>523</v>
      </c>
      <c r="C252" s="220"/>
      <c r="D252" s="199">
        <f>D253</f>
        <v>1700</v>
      </c>
      <c r="E252" s="199">
        <f>E253</f>
        <v>1700</v>
      </c>
    </row>
    <row r="253" spans="1:5" ht="12.75" customHeight="1" x14ac:dyDescent="0.2">
      <c r="A253" s="261" t="s">
        <v>34</v>
      </c>
      <c r="B253" s="262" t="s">
        <v>523</v>
      </c>
      <c r="C253" s="263">
        <v>600</v>
      </c>
      <c r="D253" s="511">
        <v>1700</v>
      </c>
      <c r="E253" s="507">
        <v>1700</v>
      </c>
    </row>
    <row r="254" spans="1:5" ht="13.5" thickBot="1" x14ac:dyDescent="0.25">
      <c r="A254" s="231"/>
      <c r="B254" s="264"/>
      <c r="C254" s="265"/>
      <c r="D254" s="512"/>
      <c r="E254" s="508"/>
    </row>
    <row r="255" spans="1:5" ht="26.25" thickBot="1" x14ac:dyDescent="0.25">
      <c r="A255" s="177" t="s">
        <v>297</v>
      </c>
      <c r="B255" s="179" t="s">
        <v>20</v>
      </c>
      <c r="C255" s="179"/>
      <c r="D255" s="180">
        <f>D256+D261+D276</f>
        <v>36768</v>
      </c>
      <c r="E255" s="180">
        <f>E256+E261+E276</f>
        <v>36618</v>
      </c>
    </row>
    <row r="256" spans="1:5" ht="39" thickBot="1" x14ac:dyDescent="0.25">
      <c r="A256" s="185" t="s">
        <v>475</v>
      </c>
      <c r="B256" s="183" t="s">
        <v>21</v>
      </c>
      <c r="C256" s="183"/>
      <c r="D256" s="184">
        <f>D257+D259</f>
        <v>416</v>
      </c>
      <c r="E256" s="184">
        <f>E257+E259</f>
        <v>266</v>
      </c>
    </row>
    <row r="257" spans="1:5" ht="77.25" thickBot="1" x14ac:dyDescent="0.25">
      <c r="A257" s="185" t="s">
        <v>479</v>
      </c>
      <c r="B257" s="183" t="s">
        <v>480</v>
      </c>
      <c r="C257" s="183"/>
      <c r="D257" s="184">
        <f>D258</f>
        <v>150</v>
      </c>
      <c r="E257" s="184">
        <f>E258</f>
        <v>0</v>
      </c>
    </row>
    <row r="258" spans="1:5" ht="13.5" thickBot="1" x14ac:dyDescent="0.25">
      <c r="A258" s="189" t="s">
        <v>78</v>
      </c>
      <c r="B258" s="183" t="s">
        <v>480</v>
      </c>
      <c r="C258" s="183">
        <v>500</v>
      </c>
      <c r="D258" s="184">
        <v>150</v>
      </c>
      <c r="E258" s="184">
        <v>0</v>
      </c>
    </row>
    <row r="259" spans="1:5" ht="26.25" thickBot="1" x14ac:dyDescent="0.25">
      <c r="A259" s="181" t="s">
        <v>476</v>
      </c>
      <c r="B259" s="183" t="s">
        <v>477</v>
      </c>
      <c r="C259" s="183"/>
      <c r="D259" s="184">
        <f>D260</f>
        <v>266</v>
      </c>
      <c r="E259" s="184">
        <f>E260</f>
        <v>266</v>
      </c>
    </row>
    <row r="260" spans="1:5" ht="13.5" thickBot="1" x14ac:dyDescent="0.25">
      <c r="A260" s="186" t="s">
        <v>478</v>
      </c>
      <c r="B260" s="183" t="s">
        <v>477</v>
      </c>
      <c r="C260" s="183">
        <v>500</v>
      </c>
      <c r="D260" s="184">
        <v>266</v>
      </c>
      <c r="E260" s="184">
        <v>266</v>
      </c>
    </row>
    <row r="261" spans="1:5" ht="26.25" thickBot="1" x14ac:dyDescent="0.25">
      <c r="A261" s="177" t="s">
        <v>534</v>
      </c>
      <c r="B261" s="179" t="s">
        <v>22</v>
      </c>
      <c r="C261" s="179"/>
      <c r="D261" s="180">
        <f>D262+D265+D267+D269+D271+D274</f>
        <v>36260</v>
      </c>
      <c r="E261" s="180">
        <f>E262+E265+E267+E269+E271+E274</f>
        <v>36260</v>
      </c>
    </row>
    <row r="262" spans="1:5" ht="39" thickBot="1" x14ac:dyDescent="0.25">
      <c r="A262" s="185" t="s">
        <v>245</v>
      </c>
      <c r="B262" s="183" t="s">
        <v>246</v>
      </c>
      <c r="C262" s="183"/>
      <c r="D262" s="184">
        <f>D263+D264</f>
        <v>1543</v>
      </c>
      <c r="E262" s="184">
        <f>E263+E264</f>
        <v>1543</v>
      </c>
    </row>
    <row r="263" spans="1:5" ht="64.5" thickBot="1" x14ac:dyDescent="0.25">
      <c r="A263" s="189" t="s">
        <v>25</v>
      </c>
      <c r="B263" s="183" t="s">
        <v>246</v>
      </c>
      <c r="C263" s="183">
        <v>100</v>
      </c>
      <c r="D263" s="184">
        <v>30.9</v>
      </c>
      <c r="E263" s="184">
        <v>30.9</v>
      </c>
    </row>
    <row r="264" spans="1:5" ht="26.25" thickBot="1" x14ac:dyDescent="0.25">
      <c r="A264" s="189" t="s">
        <v>134</v>
      </c>
      <c r="B264" s="183" t="s">
        <v>246</v>
      </c>
      <c r="C264" s="183">
        <v>200</v>
      </c>
      <c r="D264" s="184">
        <v>1512.1</v>
      </c>
      <c r="E264" s="184">
        <v>1512.1</v>
      </c>
    </row>
    <row r="265" spans="1:5" ht="13.5" thickBot="1" x14ac:dyDescent="0.25">
      <c r="A265" s="181" t="s">
        <v>298</v>
      </c>
      <c r="B265" s="183" t="s">
        <v>299</v>
      </c>
      <c r="C265" s="183"/>
      <c r="D265" s="184">
        <f>D266</f>
        <v>19252</v>
      </c>
      <c r="E265" s="184">
        <f>E266</f>
        <v>19252</v>
      </c>
    </row>
    <row r="266" spans="1:5" ht="26.25" thickBot="1" x14ac:dyDescent="0.25">
      <c r="A266" s="186" t="s">
        <v>134</v>
      </c>
      <c r="B266" s="183" t="s">
        <v>299</v>
      </c>
      <c r="C266" s="183">
        <v>200</v>
      </c>
      <c r="D266" s="184">
        <v>19252</v>
      </c>
      <c r="E266" s="184">
        <v>19252</v>
      </c>
    </row>
    <row r="267" spans="1:5" ht="13.5" thickBot="1" x14ac:dyDescent="0.25">
      <c r="A267" s="181" t="s">
        <v>300</v>
      </c>
      <c r="B267" s="183" t="s">
        <v>301</v>
      </c>
      <c r="C267" s="183"/>
      <c r="D267" s="184">
        <f>D268</f>
        <v>2178</v>
      </c>
      <c r="E267" s="184">
        <f>E268</f>
        <v>2178</v>
      </c>
    </row>
    <row r="268" spans="1:5" ht="39" thickBot="1" x14ac:dyDescent="0.25">
      <c r="A268" s="186" t="s">
        <v>34</v>
      </c>
      <c r="B268" s="183" t="s">
        <v>301</v>
      </c>
      <c r="C268" s="183">
        <v>600</v>
      </c>
      <c r="D268" s="184">
        <v>2178</v>
      </c>
      <c r="E268" s="184">
        <v>2178</v>
      </c>
    </row>
    <row r="269" spans="1:5" ht="13.5" thickBot="1" x14ac:dyDescent="0.25">
      <c r="A269" s="181" t="s">
        <v>302</v>
      </c>
      <c r="B269" s="183" t="s">
        <v>303</v>
      </c>
      <c r="C269" s="183"/>
      <c r="D269" s="184">
        <f>D270</f>
        <v>1540</v>
      </c>
      <c r="E269" s="184">
        <f>E270</f>
        <v>1540</v>
      </c>
    </row>
    <row r="270" spans="1:5" ht="39" thickBot="1" x14ac:dyDescent="0.25">
      <c r="A270" s="186" t="s">
        <v>34</v>
      </c>
      <c r="B270" s="183" t="s">
        <v>303</v>
      </c>
      <c r="C270" s="183">
        <v>600</v>
      </c>
      <c r="D270" s="184">
        <v>1540</v>
      </c>
      <c r="E270" s="184">
        <v>1540</v>
      </c>
    </row>
    <row r="271" spans="1:5" ht="26.25" thickBot="1" x14ac:dyDescent="0.25">
      <c r="A271" s="181" t="s">
        <v>304</v>
      </c>
      <c r="B271" s="183" t="s">
        <v>305</v>
      </c>
      <c r="C271" s="183"/>
      <c r="D271" s="184">
        <f>D272+D273</f>
        <v>9600</v>
      </c>
      <c r="E271" s="184">
        <f>E272+E273</f>
        <v>9600</v>
      </c>
    </row>
    <row r="272" spans="1:5" ht="26.25" thickBot="1" x14ac:dyDescent="0.25">
      <c r="A272" s="186" t="s">
        <v>134</v>
      </c>
      <c r="B272" s="183" t="s">
        <v>305</v>
      </c>
      <c r="C272" s="183">
        <v>200</v>
      </c>
      <c r="D272" s="184">
        <v>260</v>
      </c>
      <c r="E272" s="184">
        <v>260</v>
      </c>
    </row>
    <row r="273" spans="1:5" ht="39" thickBot="1" x14ac:dyDescent="0.25">
      <c r="A273" s="186" t="s">
        <v>34</v>
      </c>
      <c r="B273" s="183" t="s">
        <v>305</v>
      </c>
      <c r="C273" s="183">
        <v>600</v>
      </c>
      <c r="D273" s="184">
        <v>9340</v>
      </c>
      <c r="E273" s="184">
        <v>9340</v>
      </c>
    </row>
    <row r="274" spans="1:5" ht="13.5" thickBot="1" x14ac:dyDescent="0.25">
      <c r="A274" s="181" t="s">
        <v>306</v>
      </c>
      <c r="B274" s="183" t="s">
        <v>307</v>
      </c>
      <c r="C274" s="183"/>
      <c r="D274" s="184">
        <f>D275</f>
        <v>2147</v>
      </c>
      <c r="E274" s="184">
        <f>E275</f>
        <v>2147</v>
      </c>
    </row>
    <row r="275" spans="1:5" ht="26.25" thickBot="1" x14ac:dyDescent="0.25">
      <c r="A275" s="186" t="s">
        <v>134</v>
      </c>
      <c r="B275" s="183" t="s">
        <v>307</v>
      </c>
      <c r="C275" s="183">
        <v>200</v>
      </c>
      <c r="D275" s="184">
        <v>2147</v>
      </c>
      <c r="E275" s="184">
        <v>2147</v>
      </c>
    </row>
    <row r="276" spans="1:5" ht="39" thickBot="1" x14ac:dyDescent="0.25">
      <c r="A276" s="187" t="s">
        <v>574</v>
      </c>
      <c r="B276" s="179" t="s">
        <v>308</v>
      </c>
      <c r="C276" s="179"/>
      <c r="D276" s="180">
        <f>D277</f>
        <v>92</v>
      </c>
      <c r="E276" s="180">
        <f>E277</f>
        <v>92</v>
      </c>
    </row>
    <row r="277" spans="1:5" ht="64.5" thickBot="1" x14ac:dyDescent="0.25">
      <c r="A277" s="181" t="s">
        <v>309</v>
      </c>
      <c r="B277" s="183" t="s">
        <v>310</v>
      </c>
      <c r="C277" s="183"/>
      <c r="D277" s="184">
        <f>D278</f>
        <v>92</v>
      </c>
      <c r="E277" s="184">
        <f>E278</f>
        <v>92</v>
      </c>
    </row>
    <row r="278" spans="1:5" ht="26.25" thickBot="1" x14ac:dyDescent="0.25">
      <c r="A278" s="186" t="s">
        <v>134</v>
      </c>
      <c r="B278" s="183" t="s">
        <v>310</v>
      </c>
      <c r="C278" s="183">
        <v>200</v>
      </c>
      <c r="D278" s="184">
        <v>92</v>
      </c>
      <c r="E278" s="184">
        <v>92</v>
      </c>
    </row>
    <row r="279" spans="1:5" ht="26.25" thickBot="1" x14ac:dyDescent="0.25">
      <c r="A279" s="393" t="s">
        <v>559</v>
      </c>
      <c r="B279" s="379" t="s">
        <v>560</v>
      </c>
      <c r="C279" s="379"/>
      <c r="D279" s="403">
        <f t="shared" ref="D279:E281" si="2">D280</f>
        <v>7249.6</v>
      </c>
      <c r="E279" s="180">
        <f t="shared" si="2"/>
        <v>6960.7</v>
      </c>
    </row>
    <row r="280" spans="1:5" ht="26.25" thickBot="1" x14ac:dyDescent="0.25">
      <c r="A280" s="397" t="s">
        <v>561</v>
      </c>
      <c r="B280" s="398" t="s">
        <v>562</v>
      </c>
      <c r="C280" s="390"/>
      <c r="D280" s="402">
        <f t="shared" si="2"/>
        <v>7249.6</v>
      </c>
      <c r="E280" s="184">
        <f t="shared" si="2"/>
        <v>6960.7</v>
      </c>
    </row>
    <row r="281" spans="1:5" ht="26.25" thickBot="1" x14ac:dyDescent="0.25">
      <c r="A281" s="405" t="s">
        <v>564</v>
      </c>
      <c r="B281" s="406" t="s">
        <v>563</v>
      </c>
      <c r="C281" s="390"/>
      <c r="D281" s="402">
        <f t="shared" si="2"/>
        <v>7249.6</v>
      </c>
      <c r="E281" s="184">
        <f t="shared" si="2"/>
        <v>6960.7</v>
      </c>
    </row>
    <row r="282" spans="1:5" ht="26.25" thickBot="1" x14ac:dyDescent="0.25">
      <c r="A282" s="111" t="s">
        <v>134</v>
      </c>
      <c r="B282" s="407" t="s">
        <v>563</v>
      </c>
      <c r="C282" s="400">
        <v>200</v>
      </c>
      <c r="D282" s="402">
        <v>7249.6</v>
      </c>
      <c r="E282" s="184">
        <v>6960.7</v>
      </c>
    </row>
    <row r="283" spans="1:5" ht="26.25" thickBot="1" x14ac:dyDescent="0.25">
      <c r="A283" s="187" t="s">
        <v>277</v>
      </c>
      <c r="B283" s="179" t="s">
        <v>122</v>
      </c>
      <c r="C283" s="179"/>
      <c r="D283" s="180">
        <f>D284</f>
        <v>10397</v>
      </c>
      <c r="E283" s="180">
        <f>E284</f>
        <v>10397</v>
      </c>
    </row>
    <row r="284" spans="1:5" ht="26.25" thickBot="1" x14ac:dyDescent="0.25">
      <c r="A284" s="181" t="s">
        <v>278</v>
      </c>
      <c r="B284" s="183" t="s">
        <v>123</v>
      </c>
      <c r="C284" s="183"/>
      <c r="D284" s="184">
        <f>D285+D287</f>
        <v>10397</v>
      </c>
      <c r="E284" s="184">
        <f>E285+E287</f>
        <v>10397</v>
      </c>
    </row>
    <row r="285" spans="1:5" ht="102.75" thickBot="1" x14ac:dyDescent="0.25">
      <c r="A285" s="217" t="s">
        <v>368</v>
      </c>
      <c r="B285" s="219" t="s">
        <v>369</v>
      </c>
      <c r="C285" s="220"/>
      <c r="D285" s="199">
        <f>D286</f>
        <v>1</v>
      </c>
      <c r="E285" s="199">
        <f>E286</f>
        <v>1</v>
      </c>
    </row>
    <row r="286" spans="1:5" ht="26.25" thickBot="1" x14ac:dyDescent="0.25">
      <c r="A286" s="206" t="s">
        <v>114</v>
      </c>
      <c r="B286" s="197" t="s">
        <v>369</v>
      </c>
      <c r="C286" s="198">
        <v>300</v>
      </c>
      <c r="D286" s="199">
        <v>1</v>
      </c>
      <c r="E286" s="199">
        <v>1</v>
      </c>
    </row>
    <row r="287" spans="1:5" ht="26.25" thickBot="1" x14ac:dyDescent="0.25">
      <c r="A287" s="185" t="s">
        <v>279</v>
      </c>
      <c r="B287" s="183" t="s">
        <v>280</v>
      </c>
      <c r="C287" s="183"/>
      <c r="D287" s="184">
        <f>D288</f>
        <v>10396</v>
      </c>
      <c r="E287" s="184">
        <f>E288</f>
        <v>10396</v>
      </c>
    </row>
    <row r="288" spans="1:5" ht="26.25" thickBot="1" x14ac:dyDescent="0.25">
      <c r="A288" s="186" t="s">
        <v>134</v>
      </c>
      <c r="B288" s="183" t="s">
        <v>280</v>
      </c>
      <c r="C288" s="183">
        <v>200</v>
      </c>
      <c r="D288" s="184">
        <v>10396</v>
      </c>
      <c r="E288" s="184">
        <v>10396</v>
      </c>
    </row>
    <row r="289" spans="1:5" ht="57.75" thickBot="1" x14ac:dyDescent="0.25">
      <c r="A289" s="248" t="s">
        <v>248</v>
      </c>
      <c r="B289" s="249" t="s">
        <v>249</v>
      </c>
      <c r="C289" s="249"/>
      <c r="D289" s="250">
        <f>D290+D301</f>
        <v>74171.8</v>
      </c>
      <c r="E289" s="250">
        <f>E290+E301</f>
        <v>80641.8</v>
      </c>
    </row>
    <row r="290" spans="1:5" ht="51.75" thickBot="1" x14ac:dyDescent="0.25">
      <c r="A290" s="187" t="s">
        <v>250</v>
      </c>
      <c r="B290" s="179" t="s">
        <v>251</v>
      </c>
      <c r="C290" s="179"/>
      <c r="D290" s="180">
        <f>D291+D298</f>
        <v>74171.8</v>
      </c>
      <c r="E290" s="180">
        <f>E291+E298</f>
        <v>80641.8</v>
      </c>
    </row>
    <row r="291" spans="1:5" ht="39" thickBot="1" x14ac:dyDescent="0.25">
      <c r="A291" s="187" t="s">
        <v>516</v>
      </c>
      <c r="B291" s="179" t="s">
        <v>253</v>
      </c>
      <c r="C291" s="179"/>
      <c r="D291" s="180">
        <f>D292+D294+D296</f>
        <v>47206</v>
      </c>
      <c r="E291" s="180">
        <f>E292+E294+E296</f>
        <v>53486</v>
      </c>
    </row>
    <row r="292" spans="1:5" ht="51.75" thickBot="1" x14ac:dyDescent="0.25">
      <c r="A292" s="181" t="s">
        <v>254</v>
      </c>
      <c r="B292" s="183" t="s">
        <v>255</v>
      </c>
      <c r="C292" s="183"/>
      <c r="D292" s="184">
        <f>D293</f>
        <v>20594</v>
      </c>
      <c r="E292" s="184">
        <f>E293</f>
        <v>26141</v>
      </c>
    </row>
    <row r="293" spans="1:5" ht="26.25" thickBot="1" x14ac:dyDescent="0.25">
      <c r="A293" s="186" t="s">
        <v>134</v>
      </c>
      <c r="B293" s="183" t="s">
        <v>255</v>
      </c>
      <c r="C293" s="183">
        <v>200</v>
      </c>
      <c r="D293" s="184">
        <v>20594</v>
      </c>
      <c r="E293" s="184">
        <v>26141</v>
      </c>
    </row>
    <row r="294" spans="1:5" ht="39" thickBot="1" x14ac:dyDescent="0.25">
      <c r="A294" s="185" t="s">
        <v>256</v>
      </c>
      <c r="B294" s="183" t="s">
        <v>257</v>
      </c>
      <c r="C294" s="183"/>
      <c r="D294" s="184">
        <f>D295</f>
        <v>16112</v>
      </c>
      <c r="E294" s="184">
        <f>E295</f>
        <v>16845</v>
      </c>
    </row>
    <row r="295" spans="1:5" ht="26.25" thickBot="1" x14ac:dyDescent="0.25">
      <c r="A295" s="186" t="s">
        <v>134</v>
      </c>
      <c r="B295" s="183" t="s">
        <v>257</v>
      </c>
      <c r="C295" s="183">
        <v>200</v>
      </c>
      <c r="D295" s="184">
        <v>16112</v>
      </c>
      <c r="E295" s="184">
        <v>16845</v>
      </c>
    </row>
    <row r="296" spans="1:5" ht="51.75" thickBot="1" x14ac:dyDescent="0.25">
      <c r="A296" s="181" t="s">
        <v>258</v>
      </c>
      <c r="B296" s="183" t="s">
        <v>259</v>
      </c>
      <c r="C296" s="183"/>
      <c r="D296" s="184">
        <f>D297</f>
        <v>10500</v>
      </c>
      <c r="E296" s="184">
        <f>E297</f>
        <v>10500</v>
      </c>
    </row>
    <row r="297" spans="1:5" ht="26.25" thickBot="1" x14ac:dyDescent="0.25">
      <c r="A297" s="186" t="s">
        <v>134</v>
      </c>
      <c r="B297" s="183" t="s">
        <v>259</v>
      </c>
      <c r="C297" s="183">
        <v>200</v>
      </c>
      <c r="D297" s="184">
        <v>10500</v>
      </c>
      <c r="E297" s="184">
        <v>10500</v>
      </c>
    </row>
    <row r="298" spans="1:5" ht="39" thickBot="1" x14ac:dyDescent="0.25">
      <c r="A298" s="187" t="s">
        <v>260</v>
      </c>
      <c r="B298" s="179" t="s">
        <v>261</v>
      </c>
      <c r="C298" s="179"/>
      <c r="D298" s="180">
        <f>D299</f>
        <v>26965.8</v>
      </c>
      <c r="E298" s="180">
        <f>E299</f>
        <v>27155.8</v>
      </c>
    </row>
    <row r="299" spans="1:5" ht="13.5" thickBot="1" x14ac:dyDescent="0.25">
      <c r="A299" s="302" t="s">
        <v>541</v>
      </c>
      <c r="B299" s="303" t="s">
        <v>542</v>
      </c>
      <c r="C299" s="183"/>
      <c r="D299" s="184">
        <f>D300</f>
        <v>26965.8</v>
      </c>
      <c r="E299" s="184">
        <f>E300</f>
        <v>27155.8</v>
      </c>
    </row>
    <row r="300" spans="1:5" ht="26.25" thickBot="1" x14ac:dyDescent="0.25">
      <c r="A300" s="304" t="s">
        <v>134</v>
      </c>
      <c r="B300" s="303" t="s">
        <v>542</v>
      </c>
      <c r="C300" s="183">
        <v>200</v>
      </c>
      <c r="D300" s="184">
        <v>26965.8</v>
      </c>
      <c r="E300" s="184">
        <v>27155.8</v>
      </c>
    </row>
    <row r="301" spans="1:5" ht="26.25" hidden="1" thickBot="1" x14ac:dyDescent="0.25">
      <c r="A301" s="266" t="s">
        <v>262</v>
      </c>
      <c r="B301" s="267" t="s">
        <v>263</v>
      </c>
      <c r="C301" s="268"/>
      <c r="D301" s="254">
        <f t="shared" ref="D301:E303" si="3">D302</f>
        <v>0</v>
      </c>
      <c r="E301" s="254">
        <f t="shared" si="3"/>
        <v>0</v>
      </c>
    </row>
    <row r="302" spans="1:5" ht="26.25" hidden="1" thickBot="1" x14ac:dyDescent="0.25">
      <c r="A302" s="195" t="s">
        <v>264</v>
      </c>
      <c r="B302" s="197" t="s">
        <v>265</v>
      </c>
      <c r="C302" s="268"/>
      <c r="D302" s="199">
        <f t="shared" si="3"/>
        <v>0</v>
      </c>
      <c r="E302" s="199">
        <f t="shared" si="3"/>
        <v>0</v>
      </c>
    </row>
    <row r="303" spans="1:5" ht="26.25" hidden="1" thickBot="1" x14ac:dyDescent="0.25">
      <c r="A303" s="195" t="s">
        <v>266</v>
      </c>
      <c r="B303" s="197" t="s">
        <v>267</v>
      </c>
      <c r="C303" s="269"/>
      <c r="D303" s="199">
        <f t="shared" si="3"/>
        <v>0</v>
      </c>
      <c r="E303" s="199">
        <f t="shared" si="3"/>
        <v>0</v>
      </c>
    </row>
    <row r="304" spans="1:5" ht="26.25" hidden="1" thickBot="1" x14ac:dyDescent="0.25">
      <c r="A304" s="200" t="s">
        <v>134</v>
      </c>
      <c r="B304" s="202" t="s">
        <v>267</v>
      </c>
      <c r="C304" s="203">
        <v>200</v>
      </c>
      <c r="D304" s="199">
        <v>0</v>
      </c>
      <c r="E304" s="199">
        <v>0</v>
      </c>
    </row>
    <row r="305" spans="1:5" ht="100.5" thickBot="1" x14ac:dyDescent="0.25">
      <c r="A305" s="270" t="s">
        <v>150</v>
      </c>
      <c r="B305" s="244" t="s">
        <v>151</v>
      </c>
      <c r="C305" s="244"/>
      <c r="D305" s="271">
        <f>D306+D328+D336+D351</f>
        <v>68721.899999999994</v>
      </c>
      <c r="E305" s="271">
        <f>E306+E328+E336+E351</f>
        <v>68040.399999999994</v>
      </c>
    </row>
    <row r="306" spans="1:5" ht="39" thickBot="1" x14ac:dyDescent="0.25">
      <c r="A306" s="177" t="s">
        <v>152</v>
      </c>
      <c r="B306" s="179" t="s">
        <v>153</v>
      </c>
      <c r="C306" s="179"/>
      <c r="D306" s="272">
        <f>D307+D322</f>
        <v>43625.1</v>
      </c>
      <c r="E306" s="272">
        <f>E307+E322</f>
        <v>43061.599999999999</v>
      </c>
    </row>
    <row r="307" spans="1:5" ht="26.25" thickBot="1" x14ac:dyDescent="0.25">
      <c r="A307" s="185" t="s">
        <v>154</v>
      </c>
      <c r="B307" s="183" t="s">
        <v>155</v>
      </c>
      <c r="C307" s="183"/>
      <c r="D307" s="273">
        <f>D308+D312+D318+D320+D314+D316</f>
        <v>38916.400000000001</v>
      </c>
      <c r="E307" s="273">
        <f>E308+E312+E318+E320+E314+E316</f>
        <v>38352.9</v>
      </c>
    </row>
    <row r="308" spans="1:5" ht="26.25" thickBot="1" x14ac:dyDescent="0.25">
      <c r="A308" s="185" t="s">
        <v>156</v>
      </c>
      <c r="B308" s="183" t="s">
        <v>157</v>
      </c>
      <c r="C308" s="183"/>
      <c r="D308" s="273">
        <f>D309+D310+D311</f>
        <v>34147</v>
      </c>
      <c r="E308" s="273">
        <f>E309+E310+E311</f>
        <v>34147.200000000004</v>
      </c>
    </row>
    <row r="309" spans="1:5" ht="64.5" thickBot="1" x14ac:dyDescent="0.25">
      <c r="A309" s="186" t="s">
        <v>25</v>
      </c>
      <c r="B309" s="183" t="s">
        <v>157</v>
      </c>
      <c r="C309" s="183">
        <v>100</v>
      </c>
      <c r="D309" s="274">
        <v>29655.3</v>
      </c>
      <c r="E309" s="274">
        <v>29655.3</v>
      </c>
    </row>
    <row r="310" spans="1:5" ht="26.25" thickBot="1" x14ac:dyDescent="0.25">
      <c r="A310" s="186" t="s">
        <v>535</v>
      </c>
      <c r="B310" s="183" t="s">
        <v>158</v>
      </c>
      <c r="C310" s="183">
        <v>200</v>
      </c>
      <c r="D310" s="274">
        <v>4438.8</v>
      </c>
      <c r="E310" s="274">
        <v>4439</v>
      </c>
    </row>
    <row r="311" spans="1:5" ht="13.5" thickBot="1" x14ac:dyDescent="0.25">
      <c r="A311" s="186" t="s">
        <v>113</v>
      </c>
      <c r="B311" s="183" t="s">
        <v>157</v>
      </c>
      <c r="C311" s="183">
        <v>800</v>
      </c>
      <c r="D311" s="197">
        <v>52.9</v>
      </c>
      <c r="E311" s="197">
        <v>52.9</v>
      </c>
    </row>
    <row r="312" spans="1:5" ht="51.75" thickBot="1" x14ac:dyDescent="0.25">
      <c r="A312" s="181" t="s">
        <v>197</v>
      </c>
      <c r="B312" s="183" t="s">
        <v>198</v>
      </c>
      <c r="C312" s="183"/>
      <c r="D312" s="184">
        <f>D313</f>
        <v>72</v>
      </c>
      <c r="E312" s="184">
        <f>E313</f>
        <v>72</v>
      </c>
    </row>
    <row r="313" spans="1:5" ht="64.5" thickBot="1" x14ac:dyDescent="0.25">
      <c r="A313" s="396" t="s">
        <v>25</v>
      </c>
      <c r="B313" s="381" t="s">
        <v>198</v>
      </c>
      <c r="C313" s="381">
        <v>100</v>
      </c>
      <c r="D313" s="184">
        <v>72</v>
      </c>
      <c r="E313" s="184">
        <v>72</v>
      </c>
    </row>
    <row r="314" spans="1:5" ht="64.5" thickBot="1" x14ac:dyDescent="0.25">
      <c r="A314" s="408" t="s">
        <v>555</v>
      </c>
      <c r="B314" s="390" t="s">
        <v>556</v>
      </c>
      <c r="C314" s="390"/>
      <c r="D314" s="184">
        <f>D315</f>
        <v>170</v>
      </c>
      <c r="E314" s="184">
        <f>E315</f>
        <v>175</v>
      </c>
    </row>
    <row r="315" spans="1:5" ht="64.5" thickBot="1" x14ac:dyDescent="0.25">
      <c r="A315" s="409" t="s">
        <v>25</v>
      </c>
      <c r="B315" s="390" t="s">
        <v>556</v>
      </c>
      <c r="C315" s="390">
        <v>100</v>
      </c>
      <c r="D315" s="184">
        <v>170</v>
      </c>
      <c r="E315" s="184">
        <v>175</v>
      </c>
    </row>
    <row r="316" spans="1:5" ht="51.75" thickBot="1" x14ac:dyDescent="0.25">
      <c r="A316" s="410" t="s">
        <v>557</v>
      </c>
      <c r="B316" s="390" t="s">
        <v>558</v>
      </c>
      <c r="C316" s="390"/>
      <c r="D316" s="184">
        <f>D317</f>
        <v>2373.8000000000002</v>
      </c>
      <c r="E316" s="184">
        <f>E317</f>
        <v>2440.1</v>
      </c>
    </row>
    <row r="317" spans="1:5" ht="64.5" thickBot="1" x14ac:dyDescent="0.25">
      <c r="A317" s="409" t="s">
        <v>25</v>
      </c>
      <c r="B317" s="390" t="s">
        <v>558</v>
      </c>
      <c r="C317" s="390">
        <v>100</v>
      </c>
      <c r="D317" s="184">
        <v>2373.8000000000002</v>
      </c>
      <c r="E317" s="184">
        <v>2440.1</v>
      </c>
    </row>
    <row r="318" spans="1:5" ht="51.75" thickBot="1" x14ac:dyDescent="0.25">
      <c r="A318" s="181" t="s">
        <v>529</v>
      </c>
      <c r="B318" s="183" t="s">
        <v>387</v>
      </c>
      <c r="C318" s="183"/>
      <c r="D318" s="184">
        <f>D319</f>
        <v>635</v>
      </c>
      <c r="E318" s="184">
        <f>E319</f>
        <v>0</v>
      </c>
    </row>
    <row r="319" spans="1:5" ht="39" thickBot="1" x14ac:dyDescent="0.25">
      <c r="A319" s="186" t="s">
        <v>34</v>
      </c>
      <c r="B319" s="183" t="s">
        <v>387</v>
      </c>
      <c r="C319" s="183">
        <v>600</v>
      </c>
      <c r="D319" s="184">
        <v>635</v>
      </c>
      <c r="E319" s="184">
        <v>0</v>
      </c>
    </row>
    <row r="320" spans="1:5" ht="39" thickBot="1" x14ac:dyDescent="0.25">
      <c r="A320" s="181" t="s">
        <v>159</v>
      </c>
      <c r="B320" s="183" t="s">
        <v>160</v>
      </c>
      <c r="C320" s="183"/>
      <c r="D320" s="184">
        <f>D321</f>
        <v>1518.6</v>
      </c>
      <c r="E320" s="184">
        <f>E321</f>
        <v>1518.6</v>
      </c>
    </row>
    <row r="321" spans="1:5" ht="64.5" thickBot="1" x14ac:dyDescent="0.25">
      <c r="A321" s="186" t="s">
        <v>25</v>
      </c>
      <c r="B321" s="183" t="s">
        <v>160</v>
      </c>
      <c r="C321" s="183">
        <v>100</v>
      </c>
      <c r="D321" s="184">
        <v>1518.6</v>
      </c>
      <c r="E321" s="184">
        <v>1518.6</v>
      </c>
    </row>
    <row r="322" spans="1:5" ht="39" thickBot="1" x14ac:dyDescent="0.25">
      <c r="A322" s="177" t="s">
        <v>486</v>
      </c>
      <c r="B322" s="179" t="s">
        <v>487</v>
      </c>
      <c r="C322" s="179"/>
      <c r="D322" s="180">
        <f>D323+D326</f>
        <v>4708.7</v>
      </c>
      <c r="E322" s="180">
        <f>E323+E326</f>
        <v>4708.7</v>
      </c>
    </row>
    <row r="323" spans="1:5" ht="64.5" thickBot="1" x14ac:dyDescent="0.25">
      <c r="A323" s="185" t="s">
        <v>488</v>
      </c>
      <c r="B323" s="183" t="s">
        <v>489</v>
      </c>
      <c r="C323" s="183"/>
      <c r="D323" s="184">
        <f>D324+D325</f>
        <v>4708.7</v>
      </c>
      <c r="E323" s="184">
        <f>E324+E325</f>
        <v>4708.7</v>
      </c>
    </row>
    <row r="324" spans="1:5" ht="64.5" thickBot="1" x14ac:dyDescent="0.25">
      <c r="A324" s="186" t="s">
        <v>25</v>
      </c>
      <c r="B324" s="183" t="s">
        <v>489</v>
      </c>
      <c r="C324" s="183">
        <v>100</v>
      </c>
      <c r="D324" s="184">
        <v>3983.7</v>
      </c>
      <c r="E324" s="184">
        <v>3983.7</v>
      </c>
    </row>
    <row r="325" spans="1:5" ht="26.25" thickBot="1" x14ac:dyDescent="0.25">
      <c r="A325" s="186" t="s">
        <v>134</v>
      </c>
      <c r="B325" s="183" t="s">
        <v>489</v>
      </c>
      <c r="C325" s="183">
        <v>200</v>
      </c>
      <c r="D325" s="184">
        <v>725</v>
      </c>
      <c r="E325" s="184">
        <v>725</v>
      </c>
    </row>
    <row r="326" spans="1:5" ht="51.75" thickBot="1" x14ac:dyDescent="0.25">
      <c r="A326" s="185" t="s">
        <v>490</v>
      </c>
      <c r="B326" s="183" t="s">
        <v>491</v>
      </c>
      <c r="C326" s="183"/>
      <c r="D326" s="184">
        <f>D327</f>
        <v>0</v>
      </c>
      <c r="E326" s="184">
        <f>E327</f>
        <v>0</v>
      </c>
    </row>
    <row r="327" spans="1:5" ht="26.25" thickBot="1" x14ac:dyDescent="0.25">
      <c r="A327" s="186" t="s">
        <v>134</v>
      </c>
      <c r="B327" s="183" t="s">
        <v>491</v>
      </c>
      <c r="C327" s="183">
        <v>200</v>
      </c>
      <c r="D327" s="184">
        <v>0</v>
      </c>
      <c r="E327" s="184">
        <v>0</v>
      </c>
    </row>
    <row r="328" spans="1:5" ht="39" thickBot="1" x14ac:dyDescent="0.25">
      <c r="A328" s="187" t="s">
        <v>161</v>
      </c>
      <c r="B328" s="179" t="s">
        <v>162</v>
      </c>
      <c r="C328" s="179"/>
      <c r="D328" s="180">
        <f>D329</f>
        <v>2551.6999999999998</v>
      </c>
      <c r="E328" s="180">
        <f>E329</f>
        <v>2494.8000000000002</v>
      </c>
    </row>
    <row r="329" spans="1:5" ht="26.25" thickBot="1" x14ac:dyDescent="0.25">
      <c r="A329" s="181" t="s">
        <v>163</v>
      </c>
      <c r="B329" s="183" t="s">
        <v>164</v>
      </c>
      <c r="C329" s="183"/>
      <c r="D329" s="184">
        <f>D330+D332+D334</f>
        <v>2551.6999999999998</v>
      </c>
      <c r="E329" s="184">
        <f>E330+E332+E334</f>
        <v>2494.8000000000002</v>
      </c>
    </row>
    <row r="330" spans="1:5" ht="26.25" thickBot="1" x14ac:dyDescent="0.25">
      <c r="A330" s="181" t="s">
        <v>199</v>
      </c>
      <c r="B330" s="183" t="s">
        <v>200</v>
      </c>
      <c r="C330" s="183"/>
      <c r="D330" s="184">
        <f>D331</f>
        <v>2488</v>
      </c>
      <c r="E330" s="184">
        <f>E331</f>
        <v>2488</v>
      </c>
    </row>
    <row r="331" spans="1:5" ht="64.5" thickBot="1" x14ac:dyDescent="0.25">
      <c r="A331" s="186" t="s">
        <v>25</v>
      </c>
      <c r="B331" s="183" t="s">
        <v>200</v>
      </c>
      <c r="C331" s="183">
        <v>100</v>
      </c>
      <c r="D331" s="184">
        <v>2488</v>
      </c>
      <c r="E331" s="184">
        <v>2488</v>
      </c>
    </row>
    <row r="332" spans="1:5" ht="64.5" thickBot="1" x14ac:dyDescent="0.25">
      <c r="A332" s="181" t="s">
        <v>201</v>
      </c>
      <c r="B332" s="183" t="s">
        <v>202</v>
      </c>
      <c r="C332" s="183"/>
      <c r="D332" s="184">
        <f>D333</f>
        <v>1</v>
      </c>
      <c r="E332" s="184">
        <f>E333</f>
        <v>1</v>
      </c>
    </row>
    <row r="333" spans="1:5" ht="26.25" thickBot="1" x14ac:dyDescent="0.25">
      <c r="A333" s="186" t="s">
        <v>134</v>
      </c>
      <c r="B333" s="183" t="s">
        <v>202</v>
      </c>
      <c r="C333" s="183">
        <v>200</v>
      </c>
      <c r="D333" s="184">
        <v>1</v>
      </c>
      <c r="E333" s="184">
        <v>1</v>
      </c>
    </row>
    <row r="334" spans="1:5" ht="39" thickBot="1" x14ac:dyDescent="0.25">
      <c r="A334" s="181" t="s">
        <v>165</v>
      </c>
      <c r="B334" s="183" t="s">
        <v>166</v>
      </c>
      <c r="C334" s="183"/>
      <c r="D334" s="184">
        <f>D335</f>
        <v>62.7</v>
      </c>
      <c r="E334" s="184">
        <f>E335</f>
        <v>5.8</v>
      </c>
    </row>
    <row r="335" spans="1:5" ht="26.25" thickBot="1" x14ac:dyDescent="0.25">
      <c r="A335" s="186" t="s">
        <v>134</v>
      </c>
      <c r="B335" s="183" t="s">
        <v>166</v>
      </c>
      <c r="C335" s="183">
        <v>200</v>
      </c>
      <c r="D335" s="184">
        <v>62.7</v>
      </c>
      <c r="E335" s="184">
        <v>5.8</v>
      </c>
    </row>
    <row r="336" spans="1:5" ht="39" thickBot="1" x14ac:dyDescent="0.25">
      <c r="A336" s="177" t="s">
        <v>203</v>
      </c>
      <c r="B336" s="179" t="s">
        <v>204</v>
      </c>
      <c r="C336" s="179"/>
      <c r="D336" s="180">
        <f>D337+D348+D345</f>
        <v>13272.800000000001</v>
      </c>
      <c r="E336" s="180">
        <f>E337+E348+E345</f>
        <v>13211.699999999999</v>
      </c>
    </row>
    <row r="337" spans="1:5" ht="26.25" thickBot="1" x14ac:dyDescent="0.25">
      <c r="A337" s="185" t="s">
        <v>456</v>
      </c>
      <c r="B337" s="183" t="s">
        <v>457</v>
      </c>
      <c r="C337" s="183"/>
      <c r="D337" s="184">
        <f>D338+D341+D343</f>
        <v>12330.7</v>
      </c>
      <c r="E337" s="184">
        <f>E338+E341+E343</f>
        <v>12276.8</v>
      </c>
    </row>
    <row r="338" spans="1:5" ht="51.75" thickBot="1" x14ac:dyDescent="0.25">
      <c r="A338" s="185" t="s">
        <v>458</v>
      </c>
      <c r="B338" s="183" t="s">
        <v>459</v>
      </c>
      <c r="C338" s="183"/>
      <c r="D338" s="184">
        <f>D339+D340</f>
        <v>5772.4</v>
      </c>
      <c r="E338" s="184">
        <f>E339+E340</f>
        <v>5772.4</v>
      </c>
    </row>
    <row r="339" spans="1:5" ht="64.5" thickBot="1" x14ac:dyDescent="0.25">
      <c r="A339" s="186" t="s">
        <v>25</v>
      </c>
      <c r="B339" s="183" t="s">
        <v>459</v>
      </c>
      <c r="C339" s="183">
        <v>100</v>
      </c>
      <c r="D339" s="184">
        <v>5354.4</v>
      </c>
      <c r="E339" s="184">
        <v>5354.4</v>
      </c>
    </row>
    <row r="340" spans="1:5" ht="26.25" thickBot="1" x14ac:dyDescent="0.25">
      <c r="A340" s="186" t="s">
        <v>134</v>
      </c>
      <c r="B340" s="183" t="s">
        <v>459</v>
      </c>
      <c r="C340" s="183">
        <v>200</v>
      </c>
      <c r="D340" s="184">
        <v>418</v>
      </c>
      <c r="E340" s="184">
        <v>418</v>
      </c>
    </row>
    <row r="341" spans="1:5" ht="51.75" thickBot="1" x14ac:dyDescent="0.25">
      <c r="A341" s="185" t="s">
        <v>465</v>
      </c>
      <c r="B341" s="183" t="s">
        <v>466</v>
      </c>
      <c r="C341" s="183"/>
      <c r="D341" s="184">
        <f>D342</f>
        <v>661.1</v>
      </c>
      <c r="E341" s="184">
        <f>E342</f>
        <v>686</v>
      </c>
    </row>
    <row r="342" spans="1:5" ht="13.5" thickBot="1" x14ac:dyDescent="0.25">
      <c r="A342" s="189" t="s">
        <v>78</v>
      </c>
      <c r="B342" s="183" t="s">
        <v>466</v>
      </c>
      <c r="C342" s="183">
        <v>500</v>
      </c>
      <c r="D342" s="184">
        <v>661.1</v>
      </c>
      <c r="E342" s="184">
        <v>686</v>
      </c>
    </row>
    <row r="343" spans="1:5" ht="26.25" thickBot="1" x14ac:dyDescent="0.25">
      <c r="A343" s="185" t="s">
        <v>483</v>
      </c>
      <c r="B343" s="183" t="s">
        <v>484</v>
      </c>
      <c r="C343" s="183"/>
      <c r="D343" s="184">
        <f>D344</f>
        <v>5897.2</v>
      </c>
      <c r="E343" s="184">
        <f>E344</f>
        <v>5818.4</v>
      </c>
    </row>
    <row r="344" spans="1:5" ht="13.5" thickBot="1" x14ac:dyDescent="0.25">
      <c r="A344" s="189" t="s">
        <v>78</v>
      </c>
      <c r="B344" s="183" t="s">
        <v>484</v>
      </c>
      <c r="C344" s="183">
        <v>500</v>
      </c>
      <c r="D344" s="184">
        <v>5897.2</v>
      </c>
      <c r="E344" s="184">
        <v>5818.4</v>
      </c>
    </row>
    <row r="345" spans="1:5" ht="26.25" thickBot="1" x14ac:dyDescent="0.25">
      <c r="A345" s="444" t="s">
        <v>577</v>
      </c>
      <c r="B345" s="449" t="s">
        <v>578</v>
      </c>
      <c r="C345" s="449"/>
      <c r="D345" s="180">
        <f>D346</f>
        <v>15.1</v>
      </c>
      <c r="E345" s="180">
        <f>E346</f>
        <v>7.9</v>
      </c>
    </row>
    <row r="346" spans="1:5" ht="13.5" thickBot="1" x14ac:dyDescent="0.25">
      <c r="A346" s="445" t="s">
        <v>576</v>
      </c>
      <c r="B346" s="355" t="s">
        <v>579</v>
      </c>
      <c r="C346" s="355"/>
      <c r="D346" s="184">
        <f>D347</f>
        <v>15.1</v>
      </c>
      <c r="E346" s="184">
        <f>E347</f>
        <v>7.9</v>
      </c>
    </row>
    <row r="347" spans="1:5" ht="26.25" thickBot="1" x14ac:dyDescent="0.25">
      <c r="A347" s="458" t="s">
        <v>580</v>
      </c>
      <c r="B347" s="355" t="s">
        <v>579</v>
      </c>
      <c r="C347" s="355">
        <v>700</v>
      </c>
      <c r="D347" s="184">
        <v>15.1</v>
      </c>
      <c r="E347" s="184">
        <v>7.9</v>
      </c>
    </row>
    <row r="348" spans="1:5" ht="39" thickBot="1" x14ac:dyDescent="0.25">
      <c r="A348" s="177" t="s">
        <v>205</v>
      </c>
      <c r="B348" s="179" t="s">
        <v>206</v>
      </c>
      <c r="C348" s="179"/>
      <c r="D348" s="180">
        <f>D349</f>
        <v>927</v>
      </c>
      <c r="E348" s="180">
        <f>E349</f>
        <v>927</v>
      </c>
    </row>
    <row r="349" spans="1:5" ht="39" thickBot="1" x14ac:dyDescent="0.25">
      <c r="A349" s="185" t="s">
        <v>207</v>
      </c>
      <c r="B349" s="183" t="s">
        <v>208</v>
      </c>
      <c r="C349" s="183"/>
      <c r="D349" s="184">
        <f>D350</f>
        <v>927</v>
      </c>
      <c r="E349" s="184">
        <f>E350</f>
        <v>927</v>
      </c>
    </row>
    <row r="350" spans="1:5" ht="26.25" thickBot="1" x14ac:dyDescent="0.25">
      <c r="A350" s="189" t="s">
        <v>134</v>
      </c>
      <c r="B350" s="183" t="s">
        <v>208</v>
      </c>
      <c r="C350" s="183">
        <v>200</v>
      </c>
      <c r="D350" s="184">
        <v>927</v>
      </c>
      <c r="E350" s="184">
        <v>927</v>
      </c>
    </row>
    <row r="351" spans="1:5" ht="51.75" thickBot="1" x14ac:dyDescent="0.25">
      <c r="A351" s="187" t="s">
        <v>360</v>
      </c>
      <c r="B351" s="179" t="s">
        <v>361</v>
      </c>
      <c r="C351" s="179"/>
      <c r="D351" s="180">
        <f>D352+D357</f>
        <v>9272.2999999999993</v>
      </c>
      <c r="E351" s="180">
        <f>E352+E357</f>
        <v>9272.2999999999993</v>
      </c>
    </row>
    <row r="352" spans="1:5" ht="26.25" thickBot="1" x14ac:dyDescent="0.25">
      <c r="A352" s="181" t="s">
        <v>362</v>
      </c>
      <c r="B352" s="183" t="s">
        <v>363</v>
      </c>
      <c r="C352" s="183"/>
      <c r="D352" s="184">
        <f>D353+D355</f>
        <v>2539.2999999999997</v>
      </c>
      <c r="E352" s="184">
        <f>E353+E355</f>
        <v>2539.2999999999997</v>
      </c>
    </row>
    <row r="353" spans="1:5" ht="13.5" thickBot="1" x14ac:dyDescent="0.25">
      <c r="A353" s="181" t="s">
        <v>364</v>
      </c>
      <c r="B353" s="183" t="s">
        <v>365</v>
      </c>
      <c r="C353" s="183"/>
      <c r="D353" s="184">
        <f>D354</f>
        <v>2496.1</v>
      </c>
      <c r="E353" s="184">
        <f>E354</f>
        <v>2496.1</v>
      </c>
    </row>
    <row r="354" spans="1:5" ht="26.25" thickBot="1" x14ac:dyDescent="0.25">
      <c r="A354" s="189" t="s">
        <v>114</v>
      </c>
      <c r="B354" s="183" t="s">
        <v>365</v>
      </c>
      <c r="C354" s="183">
        <v>300</v>
      </c>
      <c r="D354" s="184">
        <v>2496.1</v>
      </c>
      <c r="E354" s="184">
        <v>2496.1</v>
      </c>
    </row>
    <row r="355" spans="1:5" ht="77.25" thickBot="1" x14ac:dyDescent="0.25">
      <c r="A355" s="181" t="s">
        <v>366</v>
      </c>
      <c r="B355" s="183" t="s">
        <v>367</v>
      </c>
      <c r="C355" s="183"/>
      <c r="D355" s="184">
        <f>D356</f>
        <v>43.2</v>
      </c>
      <c r="E355" s="184">
        <f>E356</f>
        <v>43.2</v>
      </c>
    </row>
    <row r="356" spans="1:5" ht="26.25" thickBot="1" x14ac:dyDescent="0.25">
      <c r="A356" s="189" t="s">
        <v>114</v>
      </c>
      <c r="B356" s="183" t="s">
        <v>367</v>
      </c>
      <c r="C356" s="183">
        <v>300</v>
      </c>
      <c r="D356" s="184">
        <v>43.2</v>
      </c>
      <c r="E356" s="184">
        <v>43.2</v>
      </c>
    </row>
    <row r="357" spans="1:5" ht="39" thickBot="1" x14ac:dyDescent="0.25">
      <c r="A357" s="181" t="s">
        <v>447</v>
      </c>
      <c r="B357" s="183" t="s">
        <v>448</v>
      </c>
      <c r="C357" s="183"/>
      <c r="D357" s="184">
        <f>D358</f>
        <v>6733</v>
      </c>
      <c r="E357" s="184">
        <f>E358</f>
        <v>6733</v>
      </c>
    </row>
    <row r="358" spans="1:5" ht="64.5" thickBot="1" x14ac:dyDescent="0.25">
      <c r="A358" s="181" t="s">
        <v>449</v>
      </c>
      <c r="B358" s="183" t="s">
        <v>450</v>
      </c>
      <c r="C358" s="183"/>
      <c r="D358" s="184">
        <f>D359</f>
        <v>6733</v>
      </c>
      <c r="E358" s="184">
        <f>E359</f>
        <v>6733</v>
      </c>
    </row>
    <row r="359" spans="1:5" ht="26.25" thickBot="1" x14ac:dyDescent="0.25">
      <c r="A359" s="186" t="s">
        <v>114</v>
      </c>
      <c r="B359" s="183" t="s">
        <v>450</v>
      </c>
      <c r="C359" s="183">
        <v>300</v>
      </c>
      <c r="D359" s="184">
        <v>6733</v>
      </c>
      <c r="E359" s="184">
        <v>6733</v>
      </c>
    </row>
    <row r="360" spans="1:5" ht="15" thickBot="1" x14ac:dyDescent="0.25">
      <c r="A360" s="235" t="s">
        <v>100</v>
      </c>
      <c r="B360" s="249" t="s">
        <v>129</v>
      </c>
      <c r="C360" s="249"/>
      <c r="D360" s="271">
        <f>D361+D364+D368+D372+D377+D380+D384</f>
        <v>11829.699999999999</v>
      </c>
      <c r="E360" s="271">
        <f>E361+E364+E368+E372+E377+E380+E384</f>
        <v>11829.699999999999</v>
      </c>
    </row>
    <row r="361" spans="1:5" ht="26.25" thickBot="1" x14ac:dyDescent="0.25">
      <c r="A361" s="187" t="s">
        <v>145</v>
      </c>
      <c r="B361" s="179" t="s">
        <v>146</v>
      </c>
      <c r="C361" s="179"/>
      <c r="D361" s="180">
        <f>D362</f>
        <v>2055.1999999999998</v>
      </c>
      <c r="E361" s="180">
        <f>E362</f>
        <v>2055.1999999999998</v>
      </c>
    </row>
    <row r="362" spans="1:5" ht="26.25" thickBot="1" x14ac:dyDescent="0.25">
      <c r="A362" s="185" t="s">
        <v>509</v>
      </c>
      <c r="B362" s="183" t="s">
        <v>148</v>
      </c>
      <c r="C362" s="183"/>
      <c r="D362" s="184">
        <f>D363</f>
        <v>2055.1999999999998</v>
      </c>
      <c r="E362" s="184">
        <f>E363</f>
        <v>2055.1999999999998</v>
      </c>
    </row>
    <row r="363" spans="1:5" ht="64.5" thickBot="1" x14ac:dyDescent="0.25">
      <c r="A363" s="186" t="s">
        <v>25</v>
      </c>
      <c r="B363" s="183" t="s">
        <v>148</v>
      </c>
      <c r="C363" s="183">
        <v>100</v>
      </c>
      <c r="D363" s="184">
        <v>2055.1999999999998</v>
      </c>
      <c r="E363" s="184">
        <v>2055.1999999999998</v>
      </c>
    </row>
    <row r="364" spans="1:5" ht="13.5" thickBot="1" x14ac:dyDescent="0.25">
      <c r="A364" s="187" t="s">
        <v>130</v>
      </c>
      <c r="B364" s="179" t="s">
        <v>131</v>
      </c>
      <c r="C364" s="179"/>
      <c r="D364" s="180">
        <f>D365</f>
        <v>634.1</v>
      </c>
      <c r="E364" s="180">
        <f>E365</f>
        <v>634.1</v>
      </c>
    </row>
    <row r="365" spans="1:5" ht="39" thickBot="1" x14ac:dyDescent="0.25">
      <c r="A365" s="181" t="s">
        <v>132</v>
      </c>
      <c r="B365" s="183" t="s">
        <v>133</v>
      </c>
      <c r="C365" s="183"/>
      <c r="D365" s="184">
        <f>D366+D367</f>
        <v>634.1</v>
      </c>
      <c r="E365" s="184">
        <f>E366+E367</f>
        <v>634.1</v>
      </c>
    </row>
    <row r="366" spans="1:5" ht="64.5" thickBot="1" x14ac:dyDescent="0.25">
      <c r="A366" s="186" t="s">
        <v>25</v>
      </c>
      <c r="B366" s="183" t="s">
        <v>133</v>
      </c>
      <c r="C366" s="183">
        <v>100</v>
      </c>
      <c r="D366" s="184">
        <v>467.1</v>
      </c>
      <c r="E366" s="184">
        <v>467.1</v>
      </c>
    </row>
    <row r="367" spans="1:5" ht="26.25" thickBot="1" x14ac:dyDescent="0.25">
      <c r="A367" s="186" t="s">
        <v>134</v>
      </c>
      <c r="B367" s="183" t="s">
        <v>133</v>
      </c>
      <c r="C367" s="183">
        <v>200</v>
      </c>
      <c r="D367" s="184">
        <v>167</v>
      </c>
      <c r="E367" s="184">
        <v>167</v>
      </c>
    </row>
    <row r="368" spans="1:5" ht="39" thickBot="1" x14ac:dyDescent="0.25">
      <c r="A368" s="187" t="s">
        <v>209</v>
      </c>
      <c r="B368" s="179" t="s">
        <v>210</v>
      </c>
      <c r="C368" s="179"/>
      <c r="D368" s="180">
        <f>D369</f>
        <v>4976</v>
      </c>
      <c r="E368" s="180">
        <f>E369</f>
        <v>4976</v>
      </c>
    </row>
    <row r="369" spans="1:5" ht="26.25" thickBot="1" x14ac:dyDescent="0.25">
      <c r="A369" s="181" t="s">
        <v>211</v>
      </c>
      <c r="B369" s="183" t="s">
        <v>212</v>
      </c>
      <c r="C369" s="183"/>
      <c r="D369" s="184">
        <f>D370+D371</f>
        <v>4976</v>
      </c>
      <c r="E369" s="184">
        <f>E370+E371</f>
        <v>4976</v>
      </c>
    </row>
    <row r="370" spans="1:5" ht="64.5" thickBot="1" x14ac:dyDescent="0.25">
      <c r="A370" s="186" t="s">
        <v>25</v>
      </c>
      <c r="B370" s="183" t="s">
        <v>212</v>
      </c>
      <c r="C370" s="183">
        <v>100</v>
      </c>
      <c r="D370" s="184">
        <v>4976</v>
      </c>
      <c r="E370" s="184">
        <v>4976</v>
      </c>
    </row>
    <row r="371" spans="1:5" ht="26.25" thickBot="1" x14ac:dyDescent="0.25">
      <c r="A371" s="186" t="s">
        <v>134</v>
      </c>
      <c r="B371" s="183" t="s">
        <v>212</v>
      </c>
      <c r="C371" s="183">
        <v>200</v>
      </c>
      <c r="D371" s="184">
        <v>0</v>
      </c>
      <c r="E371" s="184">
        <v>0</v>
      </c>
    </row>
    <row r="372" spans="1:5" ht="26.25" thickBot="1" x14ac:dyDescent="0.25">
      <c r="A372" s="187" t="s">
        <v>381</v>
      </c>
      <c r="B372" s="179" t="s">
        <v>382</v>
      </c>
      <c r="C372" s="179"/>
      <c r="D372" s="272">
        <f>D373</f>
        <v>1619.4</v>
      </c>
      <c r="E372" s="272">
        <f>E373</f>
        <v>1619.4</v>
      </c>
    </row>
    <row r="373" spans="1:5" ht="26.25" thickBot="1" x14ac:dyDescent="0.25">
      <c r="A373" s="181" t="s">
        <v>211</v>
      </c>
      <c r="B373" s="183" t="s">
        <v>383</v>
      </c>
      <c r="C373" s="183"/>
      <c r="D373" s="273">
        <f>D374+D375+D376</f>
        <v>1619.4</v>
      </c>
      <c r="E373" s="273">
        <f>E374+E375+E376</f>
        <v>1619.4</v>
      </c>
    </row>
    <row r="374" spans="1:5" ht="64.5" thickBot="1" x14ac:dyDescent="0.25">
      <c r="A374" s="186" t="s">
        <v>25</v>
      </c>
      <c r="B374" s="183" t="s">
        <v>383</v>
      </c>
      <c r="C374" s="183">
        <v>100</v>
      </c>
      <c r="D374" s="274">
        <v>1241.2</v>
      </c>
      <c r="E374" s="274">
        <v>1241.2</v>
      </c>
    </row>
    <row r="375" spans="1:5" ht="26.25" thickBot="1" x14ac:dyDescent="0.25">
      <c r="A375" s="186" t="s">
        <v>134</v>
      </c>
      <c r="B375" s="183" t="s">
        <v>383</v>
      </c>
      <c r="C375" s="183">
        <v>200</v>
      </c>
      <c r="D375" s="197">
        <v>282.10000000000002</v>
      </c>
      <c r="E375" s="197">
        <v>282.10000000000002</v>
      </c>
    </row>
    <row r="376" spans="1:5" ht="13.5" thickBot="1" x14ac:dyDescent="0.25">
      <c r="A376" s="189" t="s">
        <v>113</v>
      </c>
      <c r="B376" s="183" t="s">
        <v>383</v>
      </c>
      <c r="C376" s="183">
        <v>800</v>
      </c>
      <c r="D376" s="202">
        <v>96.1</v>
      </c>
      <c r="E376" s="202">
        <v>96.1</v>
      </c>
    </row>
    <row r="377" spans="1:5" ht="26.25" thickBot="1" x14ac:dyDescent="0.25">
      <c r="A377" s="187" t="s">
        <v>135</v>
      </c>
      <c r="B377" s="179" t="s">
        <v>136</v>
      </c>
      <c r="C377" s="179"/>
      <c r="D377" s="171">
        <f>D378</f>
        <v>1343.8</v>
      </c>
      <c r="E377" s="171">
        <f>E378</f>
        <v>1343.8</v>
      </c>
    </row>
    <row r="378" spans="1:5" ht="26.25" thickBot="1" x14ac:dyDescent="0.25">
      <c r="A378" s="181" t="s">
        <v>137</v>
      </c>
      <c r="B378" s="183" t="s">
        <v>138</v>
      </c>
      <c r="C378" s="183"/>
      <c r="D378" s="184">
        <f>D379</f>
        <v>1343.8</v>
      </c>
      <c r="E378" s="184">
        <f>E379</f>
        <v>1343.8</v>
      </c>
    </row>
    <row r="379" spans="1:5" ht="64.5" thickBot="1" x14ac:dyDescent="0.25">
      <c r="A379" s="186" t="s">
        <v>25</v>
      </c>
      <c r="B379" s="183" t="s">
        <v>138</v>
      </c>
      <c r="C379" s="183">
        <v>100</v>
      </c>
      <c r="D379" s="184">
        <v>1343.8</v>
      </c>
      <c r="E379" s="184">
        <v>1343.8</v>
      </c>
    </row>
    <row r="380" spans="1:5" ht="27.75" thickBot="1" x14ac:dyDescent="0.25">
      <c r="A380" s="275" t="s">
        <v>452</v>
      </c>
      <c r="B380" s="179" t="s">
        <v>453</v>
      </c>
      <c r="C380" s="179"/>
      <c r="D380" s="180">
        <f>D381</f>
        <v>803.2</v>
      </c>
      <c r="E380" s="180">
        <f>E381</f>
        <v>803.2</v>
      </c>
    </row>
    <row r="381" spans="1:5" ht="26.25" thickBot="1" x14ac:dyDescent="0.25">
      <c r="A381" s="186" t="s">
        <v>156</v>
      </c>
      <c r="B381" s="183" t="s">
        <v>454</v>
      </c>
      <c r="C381" s="183"/>
      <c r="D381" s="184">
        <f>D382+D383</f>
        <v>803.2</v>
      </c>
      <c r="E381" s="184">
        <f>E382+E383</f>
        <v>803.2</v>
      </c>
    </row>
    <row r="382" spans="1:5" ht="64.5" thickBot="1" x14ac:dyDescent="0.25">
      <c r="A382" s="186" t="s">
        <v>25</v>
      </c>
      <c r="B382" s="183" t="s">
        <v>454</v>
      </c>
      <c r="C382" s="183">
        <v>100</v>
      </c>
      <c r="D382" s="184">
        <v>753.2</v>
      </c>
      <c r="E382" s="184">
        <v>753.2</v>
      </c>
    </row>
    <row r="383" spans="1:5" ht="26.25" thickBot="1" x14ac:dyDescent="0.25">
      <c r="A383" s="186" t="s">
        <v>134</v>
      </c>
      <c r="B383" s="183" t="s">
        <v>454</v>
      </c>
      <c r="C383" s="183">
        <v>200</v>
      </c>
      <c r="D383" s="184">
        <v>50</v>
      </c>
      <c r="E383" s="184">
        <v>50</v>
      </c>
    </row>
    <row r="384" spans="1:5" ht="12.75" customHeight="1" thickBot="1" x14ac:dyDescent="0.25">
      <c r="A384" s="177" t="s">
        <v>139</v>
      </c>
      <c r="B384" s="179" t="s">
        <v>140</v>
      </c>
      <c r="C384" s="179"/>
      <c r="D384" s="180">
        <f>D385+D387+D390</f>
        <v>398</v>
      </c>
      <c r="E384" s="180">
        <f>E385+E387+E390</f>
        <v>398</v>
      </c>
    </row>
    <row r="385" spans="1:5" ht="26.25" hidden="1" thickBot="1" x14ac:dyDescent="0.25">
      <c r="A385" s="185" t="s">
        <v>460</v>
      </c>
      <c r="B385" s="183" t="s">
        <v>461</v>
      </c>
      <c r="C385" s="183"/>
      <c r="D385" s="184">
        <f>D386</f>
        <v>0</v>
      </c>
      <c r="E385" s="184">
        <f>E386</f>
        <v>0</v>
      </c>
    </row>
    <row r="386" spans="1:5" ht="13.5" hidden="1" thickBot="1" x14ac:dyDescent="0.25">
      <c r="A386" s="189" t="s">
        <v>113</v>
      </c>
      <c r="B386" s="183" t="s">
        <v>461</v>
      </c>
      <c r="C386" s="183">
        <v>800</v>
      </c>
      <c r="D386" s="184">
        <v>0</v>
      </c>
      <c r="E386" s="184">
        <v>0</v>
      </c>
    </row>
    <row r="387" spans="1:5" ht="13.5" hidden="1" thickBot="1" x14ac:dyDescent="0.25">
      <c r="A387" s="181" t="s">
        <v>141</v>
      </c>
      <c r="B387" s="183" t="s">
        <v>142</v>
      </c>
      <c r="C387" s="183"/>
      <c r="D387" s="184">
        <f>D388</f>
        <v>0</v>
      </c>
      <c r="E387" s="184">
        <f>E388</f>
        <v>0</v>
      </c>
    </row>
    <row r="388" spans="1:5" ht="12.75" hidden="1" customHeight="1" x14ac:dyDescent="0.2">
      <c r="A388" s="190" t="s">
        <v>25</v>
      </c>
      <c r="B388" s="191" t="s">
        <v>142</v>
      </c>
      <c r="C388" s="191">
        <v>100</v>
      </c>
      <c r="D388" s="192">
        <v>0</v>
      </c>
      <c r="E388" s="192">
        <v>0</v>
      </c>
    </row>
    <row r="389" spans="1:5" ht="13.5" hidden="1" thickBot="1" x14ac:dyDescent="0.25">
      <c r="A389" s="186"/>
      <c r="B389" s="193"/>
      <c r="C389" s="193"/>
      <c r="D389" s="199"/>
      <c r="E389" s="199"/>
    </row>
    <row r="390" spans="1:5" ht="39" thickBot="1" x14ac:dyDescent="0.25">
      <c r="A390" s="185" t="s">
        <v>462</v>
      </c>
      <c r="B390" s="183" t="s">
        <v>463</v>
      </c>
      <c r="C390" s="183"/>
      <c r="D390" s="184">
        <f>D391</f>
        <v>398</v>
      </c>
      <c r="E390" s="184">
        <f>E391</f>
        <v>398</v>
      </c>
    </row>
    <row r="391" spans="1:5" ht="13.5" thickBot="1" x14ac:dyDescent="0.25">
      <c r="A391" s="189" t="s">
        <v>113</v>
      </c>
      <c r="B391" s="183" t="s">
        <v>463</v>
      </c>
      <c r="C391" s="183">
        <v>800</v>
      </c>
      <c r="D391" s="184">
        <v>398</v>
      </c>
      <c r="E391" s="184">
        <v>398</v>
      </c>
    </row>
    <row r="392" spans="1:5" ht="24" customHeight="1" thickBot="1" x14ac:dyDescent="0.25">
      <c r="A392" s="194" t="s">
        <v>537</v>
      </c>
      <c r="B392" s="174"/>
      <c r="C392" s="174"/>
      <c r="D392" s="272">
        <f>D20+D132+D168+D190+D231+D289+D305+D360</f>
        <v>1054189.1000000001</v>
      </c>
      <c r="E392" s="272">
        <f>E20+E132+E168+E190+E231+E289+E305+E360</f>
        <v>776507.1</v>
      </c>
    </row>
    <row r="393" spans="1:5" ht="13.5" thickBot="1" x14ac:dyDescent="0.25">
      <c r="A393" s="168" t="s">
        <v>532</v>
      </c>
      <c r="B393" s="167"/>
      <c r="C393" s="167"/>
      <c r="D393" s="165">
        <v>7250</v>
      </c>
      <c r="E393" s="165">
        <v>14630</v>
      </c>
    </row>
    <row r="394" spans="1:5" ht="16.5" thickBot="1" x14ac:dyDescent="0.25">
      <c r="A394" s="172" t="s">
        <v>536</v>
      </c>
      <c r="B394" s="183"/>
      <c r="C394" s="183"/>
      <c r="D394" s="272">
        <f>D392+D393</f>
        <v>1061439.1000000001</v>
      </c>
      <c r="E394" s="272">
        <f>E392+E393</f>
        <v>791137.1</v>
      </c>
    </row>
  </sheetData>
  <mergeCells count="15">
    <mergeCell ref="D18:E18"/>
    <mergeCell ref="D253:D254"/>
    <mergeCell ref="E253:E254"/>
    <mergeCell ref="A14:E16"/>
    <mergeCell ref="B10:E10"/>
    <mergeCell ref="B11:E11"/>
    <mergeCell ref="B12:E12"/>
    <mergeCell ref="B6:E6"/>
    <mergeCell ref="C7:E7"/>
    <mergeCell ref="C8:E8"/>
    <mergeCell ref="C9:E9"/>
    <mergeCell ref="D2:E2"/>
    <mergeCell ref="C3:E3"/>
    <mergeCell ref="C4:E4"/>
    <mergeCell ref="C5:E5"/>
  </mergeCells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12</vt:lpstr>
      <vt:lpstr>14</vt:lpstr>
      <vt:lpstr>16</vt:lpstr>
      <vt:lpstr>'Приложение 12'!Заголовки_для_печати</vt:lpstr>
      <vt:lpstr>'14'!Область_печати</vt:lpstr>
      <vt:lpstr>'Приложение 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800</dc:creator>
  <cp:lastModifiedBy>Светлана</cp:lastModifiedBy>
  <cp:lastPrinted>2025-01-22T06:11:57Z</cp:lastPrinted>
  <dcterms:created xsi:type="dcterms:W3CDTF">2006-12-28T07:16:35Z</dcterms:created>
  <dcterms:modified xsi:type="dcterms:W3CDTF">2025-01-28T06:43:51Z</dcterms:modified>
</cp:coreProperties>
</file>